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240" yWindow="315" windowWidth="14955" windowHeight="8955" tabRatio="886" activeTab="1"/>
  </bookViews>
  <sheets>
    <sheet name="Finance  March 16" sheetId="35" r:id="rId1"/>
    <sheet name="March 2016" sheetId="30" r:id="rId2"/>
    <sheet name="Livelihoods" sheetId="31" state="hidden" r:id="rId3"/>
    <sheet name="Sheet1" sheetId="36" r:id="rId4"/>
  </sheets>
  <externalReferences>
    <externalReference r:id="rId5"/>
    <externalReference r:id="rId6"/>
    <externalReference r:id="rId7"/>
  </externalReferences>
  <definedNames>
    <definedName name="_xlnm._FilterDatabase" localSheetId="2" hidden="1">Livelihoods!$A$3:$T$162</definedName>
    <definedName name="_xlnm.Print_Area" localSheetId="1">'March 2016'!$A$82:$H$116</definedName>
    <definedName name="_xlnm.Print_Titles" localSheetId="1">'March 2016'!$A:$B</definedName>
    <definedName name="Slicer_NAME_OF_THE_DISTRICTS">#N/A</definedName>
  </definedNames>
  <calcPr calcId="145621"/>
</workbook>
</file>

<file path=xl/calcChain.xml><?xml version="1.0" encoding="utf-8"?>
<calcChain xmlns="http://schemas.openxmlformats.org/spreadsheetml/2006/main">
  <c r="C8" i="35"/>
  <c r="I40" i="30" l="1"/>
  <c r="AA40" s="1"/>
  <c r="F12" i="35"/>
  <c r="F11"/>
  <c r="H11" s="1"/>
  <c r="F10"/>
  <c r="H10" s="1"/>
  <c r="G9"/>
  <c r="F9"/>
  <c r="F7"/>
  <c r="H7" s="1"/>
  <c r="F6"/>
  <c r="H6" s="1"/>
  <c r="G5"/>
  <c r="F5"/>
  <c r="G4"/>
  <c r="D4"/>
  <c r="F4" s="1"/>
  <c r="H5" l="1"/>
  <c r="H9"/>
  <c r="Z40" i="30"/>
  <c r="H4" i="35"/>
  <c r="D8"/>
  <c r="F8" s="1"/>
  <c r="G8"/>
  <c r="H8" l="1"/>
  <c r="C39" i="30"/>
  <c r="D76" l="1"/>
  <c r="D75"/>
  <c r="D74"/>
  <c r="D73"/>
  <c r="D72"/>
  <c r="D71"/>
  <c r="D70"/>
  <c r="D68"/>
  <c r="D67"/>
  <c r="D66"/>
  <c r="D65"/>
  <c r="D64"/>
  <c r="D63"/>
  <c r="D62"/>
  <c r="D59"/>
  <c r="D58"/>
  <c r="D57"/>
  <c r="D56"/>
  <c r="D55"/>
  <c r="D53"/>
  <c r="D52"/>
  <c r="D50"/>
  <c r="D49"/>
  <c r="D51"/>
  <c r="D48" l="1"/>
  <c r="D47"/>
  <c r="D61" l="1"/>
  <c r="Y10" l="1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9"/>
  <c r="T162" i="31"/>
  <c r="S162"/>
  <c r="R162"/>
  <c r="Q162"/>
  <c r="P162"/>
  <c r="O162"/>
  <c r="N162"/>
  <c r="M162"/>
  <c r="L162"/>
  <c r="K162"/>
  <c r="J162"/>
  <c r="I162"/>
  <c r="H162"/>
  <c r="G162"/>
  <c r="F162"/>
  <c r="E162"/>
  <c r="D162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T99"/>
  <c r="S99"/>
  <c r="R99"/>
  <c r="Q99"/>
  <c r="P99"/>
  <c r="O99"/>
  <c r="N99"/>
  <c r="M99"/>
  <c r="L99"/>
  <c r="K99"/>
  <c r="J99"/>
  <c r="I99"/>
  <c r="H99"/>
  <c r="G99"/>
  <c r="F99"/>
  <c r="E99"/>
  <c r="D99"/>
  <c r="T98"/>
  <c r="S98"/>
  <c r="R98"/>
  <c r="Q98"/>
  <c r="P98"/>
  <c r="O98"/>
  <c r="N98"/>
  <c r="M98"/>
  <c r="L98"/>
  <c r="K98"/>
  <c r="J98"/>
  <c r="I98"/>
  <c r="H98"/>
  <c r="G98"/>
  <c r="F98"/>
  <c r="E98"/>
  <c r="D98"/>
  <c r="T97"/>
  <c r="S97"/>
  <c r="R97"/>
  <c r="Q97"/>
  <c r="P97"/>
  <c r="O97"/>
  <c r="N97"/>
  <c r="M97"/>
  <c r="L97"/>
  <c r="K97"/>
  <c r="J97"/>
  <c r="I97"/>
  <c r="H97"/>
  <c r="G97"/>
  <c r="F97"/>
  <c r="E97"/>
  <c r="D97"/>
  <c r="T96"/>
  <c r="S96"/>
  <c r="R96"/>
  <c r="Q96"/>
  <c r="P96"/>
  <c r="O96"/>
  <c r="N96"/>
  <c r="M96"/>
  <c r="L96"/>
  <c r="K96"/>
  <c r="J96"/>
  <c r="I96"/>
  <c r="H96"/>
  <c r="G96"/>
  <c r="F96"/>
  <c r="E96"/>
  <c r="D96"/>
  <c r="T95"/>
  <c r="S95"/>
  <c r="R95"/>
  <c r="Q95"/>
  <c r="P95"/>
  <c r="O95"/>
  <c r="N95"/>
  <c r="M95"/>
  <c r="L95"/>
  <c r="K95"/>
  <c r="J95"/>
  <c r="I95"/>
  <c r="H95"/>
  <c r="G95"/>
  <c r="F95"/>
  <c r="E95"/>
  <c r="D95"/>
  <c r="T94"/>
  <c r="S94"/>
  <c r="R94"/>
  <c r="Q94"/>
  <c r="P94"/>
  <c r="O94"/>
  <c r="N94"/>
  <c r="M94"/>
  <c r="L94"/>
  <c r="K94"/>
  <c r="J94"/>
  <c r="I94"/>
  <c r="H94"/>
  <c r="G94"/>
  <c r="F94"/>
  <c r="E94"/>
  <c r="D94"/>
  <c r="T93"/>
  <c r="S93"/>
  <c r="R93"/>
  <c r="Q93"/>
  <c r="P93"/>
  <c r="O93"/>
  <c r="N93"/>
  <c r="M93"/>
  <c r="L93"/>
  <c r="K93"/>
  <c r="J93"/>
  <c r="I93"/>
  <c r="H93"/>
  <c r="G93"/>
  <c r="F93"/>
  <c r="E93"/>
  <c r="D93"/>
  <c r="T92"/>
  <c r="S92"/>
  <c r="R92"/>
  <c r="Q92"/>
  <c r="P92"/>
  <c r="O92"/>
  <c r="N92"/>
  <c r="M92"/>
  <c r="L92"/>
  <c r="K92"/>
  <c r="J92"/>
  <c r="I92"/>
  <c r="H92"/>
  <c r="G92"/>
  <c r="F92"/>
  <c r="E92"/>
  <c r="D92"/>
  <c r="T91"/>
  <c r="S91"/>
  <c r="R91"/>
  <c r="Q91"/>
  <c r="P91"/>
  <c r="O91"/>
  <c r="N91"/>
  <c r="M91"/>
  <c r="L91"/>
  <c r="K91"/>
  <c r="J91"/>
  <c r="I91"/>
  <c r="H91"/>
  <c r="G91"/>
  <c r="F91"/>
  <c r="E91"/>
  <c r="D91"/>
  <c r="T90"/>
  <c r="S90"/>
  <c r="R90"/>
  <c r="Q90"/>
  <c r="P90"/>
  <c r="O90"/>
  <c r="N90"/>
  <c r="M90"/>
  <c r="L90"/>
  <c r="K90"/>
  <c r="J90"/>
  <c r="I90"/>
  <c r="H90"/>
  <c r="G90"/>
  <c r="F90"/>
  <c r="E90"/>
  <c r="D90"/>
  <c r="T89"/>
  <c r="S89"/>
  <c r="R89"/>
  <c r="Q89"/>
  <c r="P89"/>
  <c r="O89"/>
  <c r="N89"/>
  <c r="M89"/>
  <c r="L89"/>
  <c r="K89"/>
  <c r="J89"/>
  <c r="I89"/>
  <c r="H89"/>
  <c r="G89"/>
  <c r="F89"/>
  <c r="E89"/>
  <c r="D89"/>
  <c r="T88"/>
  <c r="S88"/>
  <c r="R88"/>
  <c r="Q88"/>
  <c r="P88"/>
  <c r="O88"/>
  <c r="N88"/>
  <c r="M88"/>
  <c r="L88"/>
  <c r="K88"/>
  <c r="J88"/>
  <c r="I88"/>
  <c r="H88"/>
  <c r="G88"/>
  <c r="F88"/>
  <c r="E88"/>
  <c r="D88"/>
  <c r="T87"/>
  <c r="S87"/>
  <c r="R87"/>
  <c r="Q87"/>
  <c r="P87"/>
  <c r="O87"/>
  <c r="N87"/>
  <c r="M87"/>
  <c r="L87"/>
  <c r="K87"/>
  <c r="J87"/>
  <c r="I87"/>
  <c r="H87"/>
  <c r="G87"/>
  <c r="F87"/>
  <c r="E87"/>
  <c r="D87"/>
  <c r="T86"/>
  <c r="S86"/>
  <c r="R86"/>
  <c r="Q86"/>
  <c r="P86"/>
  <c r="O86"/>
  <c r="N86"/>
  <c r="M86"/>
  <c r="L86"/>
  <c r="K86"/>
  <c r="J86"/>
  <c r="I86"/>
  <c r="H86"/>
  <c r="G86"/>
  <c r="F86"/>
  <c r="E86"/>
  <c r="D86"/>
  <c r="T85"/>
  <c r="S85"/>
  <c r="R85"/>
  <c r="Q85"/>
  <c r="P85"/>
  <c r="O85"/>
  <c r="N85"/>
  <c r="M85"/>
  <c r="L85"/>
  <c r="K85"/>
  <c r="J85"/>
  <c r="I85"/>
  <c r="H85"/>
  <c r="G85"/>
  <c r="F85"/>
  <c r="E85"/>
  <c r="D85"/>
  <c r="T84"/>
  <c r="S84"/>
  <c r="R84"/>
  <c r="Q84"/>
  <c r="P84"/>
  <c r="O84"/>
  <c r="N84"/>
  <c r="M84"/>
  <c r="L84"/>
  <c r="K84"/>
  <c r="J84"/>
  <c r="I84"/>
  <c r="H84"/>
  <c r="G84"/>
  <c r="F84"/>
  <c r="E84"/>
  <c r="D84"/>
  <c r="T83"/>
  <c r="S83"/>
  <c r="R83"/>
  <c r="Q83"/>
  <c r="P83"/>
  <c r="O83"/>
  <c r="N83"/>
  <c r="M83"/>
  <c r="L83"/>
  <c r="K83"/>
  <c r="J83"/>
  <c r="I83"/>
  <c r="H83"/>
  <c r="G83"/>
  <c r="F83"/>
  <c r="E83"/>
  <c r="D83"/>
  <c r="T82"/>
  <c r="S82"/>
  <c r="R82"/>
  <c r="Q82"/>
  <c r="P82"/>
  <c r="O82"/>
  <c r="N82"/>
  <c r="M82"/>
  <c r="L82"/>
  <c r="K82"/>
  <c r="J82"/>
  <c r="I82"/>
  <c r="H82"/>
  <c r="G82"/>
  <c r="F82"/>
  <c r="E82"/>
  <c r="D82"/>
  <c r="T81"/>
  <c r="S81"/>
  <c r="R81"/>
  <c r="Q81"/>
  <c r="P81"/>
  <c r="O81"/>
  <c r="N81"/>
  <c r="M81"/>
  <c r="L81"/>
  <c r="K81"/>
  <c r="J81"/>
  <c r="I81"/>
  <c r="H81"/>
  <c r="G81"/>
  <c r="F81"/>
  <c r="E81"/>
  <c r="D81"/>
  <c r="T80"/>
  <c r="S80"/>
  <c r="R80"/>
  <c r="Q80"/>
  <c r="P80"/>
  <c r="O80"/>
  <c r="N80"/>
  <c r="M80"/>
  <c r="L80"/>
  <c r="K80"/>
  <c r="J80"/>
  <c r="I80"/>
  <c r="H80"/>
  <c r="G80"/>
  <c r="F80"/>
  <c r="E80"/>
  <c r="D80"/>
  <c r="T79"/>
  <c r="S79"/>
  <c r="R79"/>
  <c r="Q79"/>
  <c r="P79"/>
  <c r="O79"/>
  <c r="N79"/>
  <c r="M79"/>
  <c r="L79"/>
  <c r="K79"/>
  <c r="J79"/>
  <c r="I79"/>
  <c r="H79"/>
  <c r="G79"/>
  <c r="F79"/>
  <c r="E79"/>
  <c r="D79"/>
  <c r="T78"/>
  <c r="S78"/>
  <c r="R78"/>
  <c r="Q78"/>
  <c r="P78"/>
  <c r="O78"/>
  <c r="N78"/>
  <c r="M78"/>
  <c r="L78"/>
  <c r="K78"/>
  <c r="J78"/>
  <c r="I78"/>
  <c r="H78"/>
  <c r="G78"/>
  <c r="F78"/>
  <c r="E78"/>
  <c r="D78"/>
  <c r="T77"/>
  <c r="S77"/>
  <c r="R77"/>
  <c r="Q77"/>
  <c r="P77"/>
  <c r="O77"/>
  <c r="N77"/>
  <c r="M77"/>
  <c r="L77"/>
  <c r="K77"/>
  <c r="J77"/>
  <c r="I77"/>
  <c r="H77"/>
  <c r="G77"/>
  <c r="F77"/>
  <c r="E77"/>
  <c r="D77"/>
  <c r="T76"/>
  <c r="S76"/>
  <c r="R76"/>
  <c r="Q76"/>
  <c r="P76"/>
  <c r="O76"/>
  <c r="N76"/>
  <c r="M76"/>
  <c r="L76"/>
  <c r="K76"/>
  <c r="J76"/>
  <c r="I76"/>
  <c r="H76"/>
  <c r="G76"/>
  <c r="F76"/>
  <c r="E76"/>
  <c r="D76"/>
  <c r="T45"/>
  <c r="S45"/>
  <c r="R45"/>
  <c r="Q45"/>
  <c r="P45"/>
  <c r="O45"/>
  <c r="N45"/>
  <c r="M45"/>
  <c r="L45"/>
  <c r="K45"/>
  <c r="J45"/>
  <c r="I45"/>
  <c r="H45"/>
  <c r="G45"/>
  <c r="F45"/>
  <c r="E45"/>
  <c r="D45"/>
  <c r="T44"/>
  <c r="S44"/>
  <c r="R44"/>
  <c r="Q44"/>
  <c r="P44"/>
  <c r="O44"/>
  <c r="N44"/>
  <c r="M44"/>
  <c r="L44"/>
  <c r="K44"/>
  <c r="J44"/>
  <c r="I44"/>
  <c r="H44"/>
  <c r="G44"/>
  <c r="F44"/>
  <c r="E44"/>
  <c r="D44"/>
  <c r="T43"/>
  <c r="S43"/>
  <c r="R43"/>
  <c r="Q43"/>
  <c r="P43"/>
  <c r="O43"/>
  <c r="N43"/>
  <c r="M43"/>
  <c r="L43"/>
  <c r="K43"/>
  <c r="J43"/>
  <c r="I43"/>
  <c r="H43"/>
  <c r="G43"/>
  <c r="F43"/>
  <c r="E43"/>
  <c r="D43"/>
  <c r="T42"/>
  <c r="S42"/>
  <c r="R42"/>
  <c r="Q42"/>
  <c r="P42"/>
  <c r="O42"/>
  <c r="N42"/>
  <c r="M42"/>
  <c r="L42"/>
  <c r="K42"/>
  <c r="J42"/>
  <c r="I42"/>
  <c r="H42"/>
  <c r="G42"/>
  <c r="F42"/>
  <c r="E42"/>
  <c r="D42"/>
  <c r="T41"/>
  <c r="S41"/>
  <c r="R41"/>
  <c r="Q41"/>
  <c r="P41"/>
  <c r="O41"/>
  <c r="N41"/>
  <c r="M41"/>
  <c r="L41"/>
  <c r="K41"/>
  <c r="J41"/>
  <c r="I41"/>
  <c r="H41"/>
  <c r="G41"/>
  <c r="F41"/>
  <c r="E41"/>
  <c r="D41"/>
  <c r="T40"/>
  <c r="S40"/>
  <c r="R40"/>
  <c r="Q40"/>
  <c r="P40"/>
  <c r="O40"/>
  <c r="N40"/>
  <c r="M40"/>
  <c r="L40"/>
  <c r="K40"/>
  <c r="J40"/>
  <c r="I40"/>
  <c r="H40"/>
  <c r="G40"/>
  <c r="F40"/>
  <c r="E40"/>
  <c r="D40"/>
  <c r="T39"/>
  <c r="S39"/>
  <c r="R39"/>
  <c r="Q39"/>
  <c r="P39"/>
  <c r="O39"/>
  <c r="N39"/>
  <c r="M39"/>
  <c r="L39"/>
  <c r="K39"/>
  <c r="J39"/>
  <c r="I39"/>
  <c r="H39"/>
  <c r="G39"/>
  <c r="F39"/>
  <c r="E39"/>
  <c r="D39"/>
  <c r="T38"/>
  <c r="S38"/>
  <c r="R38"/>
  <c r="Q38"/>
  <c r="P38"/>
  <c r="O38"/>
  <c r="N38"/>
  <c r="M38"/>
  <c r="L38"/>
  <c r="K38"/>
  <c r="J38"/>
  <c r="I38"/>
  <c r="H38"/>
  <c r="G38"/>
  <c r="F38"/>
  <c r="E38"/>
  <c r="D38"/>
  <c r="T37"/>
  <c r="S37"/>
  <c r="R37"/>
  <c r="Q37"/>
  <c r="P37"/>
  <c r="O37"/>
  <c r="N37"/>
  <c r="M37"/>
  <c r="L37"/>
  <c r="K37"/>
  <c r="J37"/>
  <c r="I37"/>
  <c r="H37"/>
  <c r="G37"/>
  <c r="F37"/>
  <c r="E37"/>
  <c r="D37"/>
  <c r="T36"/>
  <c r="S36"/>
  <c r="R36"/>
  <c r="Q36"/>
  <c r="P36"/>
  <c r="O36"/>
  <c r="N36"/>
  <c r="M36"/>
  <c r="L36"/>
  <c r="K36"/>
  <c r="J36"/>
  <c r="I36"/>
  <c r="H36"/>
  <c r="G36"/>
  <c r="F36"/>
  <c r="E36"/>
  <c r="D36"/>
  <c r="T35"/>
  <c r="S35"/>
  <c r="R35"/>
  <c r="Q35"/>
  <c r="P35"/>
  <c r="O35"/>
  <c r="N35"/>
  <c r="M35"/>
  <c r="L35"/>
  <c r="K35"/>
  <c r="J35"/>
  <c r="I35"/>
  <c r="H35"/>
  <c r="G35"/>
  <c r="F35"/>
  <c r="E35"/>
  <c r="D35"/>
  <c r="T34"/>
  <c r="S34"/>
  <c r="R34"/>
  <c r="Q34"/>
  <c r="P34"/>
  <c r="O34"/>
  <c r="N34"/>
  <c r="M34"/>
  <c r="L34"/>
  <c r="K34"/>
  <c r="J34"/>
  <c r="I34"/>
  <c r="H34"/>
  <c r="G34"/>
  <c r="F34"/>
  <c r="E34"/>
  <c r="D34"/>
  <c r="T33"/>
  <c r="S33"/>
  <c r="R33"/>
  <c r="Q33"/>
  <c r="P33"/>
  <c r="O33"/>
  <c r="N33"/>
  <c r="M33"/>
  <c r="L33"/>
  <c r="K33"/>
  <c r="J33"/>
  <c r="I33"/>
  <c r="H33"/>
  <c r="G33"/>
  <c r="F33"/>
  <c r="E33"/>
  <c r="D33"/>
  <c r="T32"/>
  <c r="S32"/>
  <c r="R32"/>
  <c r="Q32"/>
  <c r="P32"/>
  <c r="O32"/>
  <c r="N32"/>
  <c r="M32"/>
  <c r="L32"/>
  <c r="K32"/>
  <c r="J32"/>
  <c r="I32"/>
  <c r="H32"/>
  <c r="G32"/>
  <c r="F32"/>
  <c r="E32"/>
  <c r="D32"/>
  <c r="T31"/>
  <c r="S31"/>
  <c r="R31"/>
  <c r="Q31"/>
  <c r="P31"/>
  <c r="O31"/>
  <c r="N31"/>
  <c r="M31"/>
  <c r="L31"/>
  <c r="K31"/>
  <c r="J31"/>
  <c r="I31"/>
  <c r="H31"/>
  <c r="G31"/>
  <c r="F31"/>
  <c r="E31"/>
  <c r="D31"/>
  <c r="T30"/>
  <c r="S30"/>
  <c r="R30"/>
  <c r="Q30"/>
  <c r="P30"/>
  <c r="O30"/>
  <c r="N30"/>
  <c r="M30"/>
  <c r="L30"/>
  <c r="K30"/>
  <c r="J30"/>
  <c r="I30"/>
  <c r="H30"/>
  <c r="G30"/>
  <c r="F30"/>
  <c r="E30"/>
  <c r="D30"/>
  <c r="T29"/>
  <c r="S29"/>
  <c r="R29"/>
  <c r="Q29"/>
  <c r="P29"/>
  <c r="O29"/>
  <c r="N29"/>
  <c r="M29"/>
  <c r="L29"/>
  <c r="K29"/>
  <c r="J29"/>
  <c r="I29"/>
  <c r="H29"/>
  <c r="G29"/>
  <c r="F29"/>
  <c r="E29"/>
  <c r="D29"/>
  <c r="T28"/>
  <c r="S28"/>
  <c r="R28"/>
  <c r="Q28"/>
  <c r="P28"/>
  <c r="O28"/>
  <c r="N28"/>
  <c r="M28"/>
  <c r="L28"/>
  <c r="K28"/>
  <c r="J28"/>
  <c r="I28"/>
  <c r="H28"/>
  <c r="G28"/>
  <c r="F28"/>
  <c r="E28"/>
  <c r="D28"/>
  <c r="T27"/>
  <c r="S27"/>
  <c r="R27"/>
  <c r="Q27"/>
  <c r="P27"/>
  <c r="O27"/>
  <c r="N27"/>
  <c r="M27"/>
  <c r="L27"/>
  <c r="K27"/>
  <c r="J27"/>
  <c r="I27"/>
  <c r="H27"/>
  <c r="G27"/>
  <c r="F27"/>
  <c r="E27"/>
  <c r="D27"/>
  <c r="T26"/>
  <c r="S26"/>
  <c r="R26"/>
  <c r="Q26"/>
  <c r="P26"/>
  <c r="O26"/>
  <c r="N26"/>
  <c r="M26"/>
  <c r="L26"/>
  <c r="K26"/>
  <c r="J26"/>
  <c r="I26"/>
  <c r="H26"/>
  <c r="G26"/>
  <c r="F26"/>
  <c r="E26"/>
  <c r="D26"/>
  <c r="T25"/>
  <c r="S25"/>
  <c r="R25"/>
  <c r="Q25"/>
  <c r="P25"/>
  <c r="O25"/>
  <c r="N25"/>
  <c r="M25"/>
  <c r="L25"/>
  <c r="K25"/>
  <c r="J25"/>
  <c r="I25"/>
  <c r="H25"/>
  <c r="G25"/>
  <c r="F25"/>
  <c r="E25"/>
  <c r="D25"/>
  <c r="T24"/>
  <c r="S24"/>
  <c r="R24"/>
  <c r="Q24"/>
  <c r="P24"/>
  <c r="O24"/>
  <c r="N24"/>
  <c r="M24"/>
  <c r="L24"/>
  <c r="K24"/>
  <c r="J24"/>
  <c r="I24"/>
  <c r="H24"/>
  <c r="G24"/>
  <c r="F24"/>
  <c r="E24"/>
  <c r="D24"/>
  <c r="T23"/>
  <c r="S23"/>
  <c r="R23"/>
  <c r="Q23"/>
  <c r="P23"/>
  <c r="O23"/>
  <c r="N23"/>
  <c r="M23"/>
  <c r="L23"/>
  <c r="K23"/>
  <c r="J23"/>
  <c r="I23"/>
  <c r="H23"/>
  <c r="G23"/>
  <c r="F23"/>
  <c r="E23"/>
  <c r="D23"/>
  <c r="T22"/>
  <c r="S22"/>
  <c r="R22"/>
  <c r="Q22"/>
  <c r="P22"/>
  <c r="O22"/>
  <c r="N22"/>
  <c r="M22"/>
  <c r="L22"/>
  <c r="K22"/>
  <c r="J22"/>
  <c r="I22"/>
  <c r="H22"/>
  <c r="G22"/>
  <c r="F22"/>
  <c r="E22"/>
  <c r="D22"/>
  <c r="T21"/>
  <c r="S21"/>
  <c r="R21"/>
  <c r="Q21"/>
  <c r="P21"/>
  <c r="O21"/>
  <c r="N21"/>
  <c r="M21"/>
  <c r="L21"/>
  <c r="K21"/>
  <c r="J21"/>
  <c r="I21"/>
  <c r="H21"/>
  <c r="G21"/>
  <c r="F21"/>
  <c r="E21"/>
  <c r="D21"/>
  <c r="T20"/>
  <c r="S20"/>
  <c r="R20"/>
  <c r="Q20"/>
  <c r="P20"/>
  <c r="O20"/>
  <c r="N20"/>
  <c r="M20"/>
  <c r="L20"/>
  <c r="K20"/>
  <c r="J20"/>
  <c r="I20"/>
  <c r="H20"/>
  <c r="G20"/>
  <c r="F20"/>
  <c r="E20"/>
  <c r="D20"/>
  <c r="T19"/>
  <c r="S19"/>
  <c r="R19"/>
  <c r="Q19"/>
  <c r="P19"/>
  <c r="O19"/>
  <c r="N19"/>
  <c r="M19"/>
  <c r="L19"/>
  <c r="K19"/>
  <c r="J19"/>
  <c r="I19"/>
  <c r="H19"/>
  <c r="G19"/>
  <c r="F19"/>
  <c r="E19"/>
  <c r="D19"/>
  <c r="T18"/>
  <c r="S18"/>
  <c r="R18"/>
  <c r="Q18"/>
  <c r="P18"/>
  <c r="O18"/>
  <c r="N18"/>
  <c r="M18"/>
  <c r="L18"/>
  <c r="K18"/>
  <c r="J18"/>
  <c r="I18"/>
  <c r="H18"/>
  <c r="G18"/>
  <c r="F18"/>
  <c r="E18"/>
  <c r="D18"/>
  <c r="T17"/>
  <c r="S17"/>
  <c r="R17"/>
  <c r="Q17"/>
  <c r="P17"/>
  <c r="O17"/>
  <c r="N17"/>
  <c r="M17"/>
  <c r="L17"/>
  <c r="K17"/>
  <c r="J17"/>
  <c r="I17"/>
  <c r="H17"/>
  <c r="G17"/>
  <c r="F17"/>
  <c r="E17"/>
  <c r="D17"/>
  <c r="T16"/>
  <c r="S16"/>
  <c r="R16"/>
  <c r="Q16"/>
  <c r="P16"/>
  <c r="O16"/>
  <c r="N16"/>
  <c r="M16"/>
  <c r="L16"/>
  <c r="K16"/>
  <c r="J16"/>
  <c r="I16"/>
  <c r="H16"/>
  <c r="G16"/>
  <c r="F16"/>
  <c r="E16"/>
  <c r="D16"/>
  <c r="T15"/>
  <c r="S15"/>
  <c r="R15"/>
  <c r="Q15"/>
  <c r="P15"/>
  <c r="O15"/>
  <c r="N15"/>
  <c r="M15"/>
  <c r="L15"/>
  <c r="K15"/>
  <c r="J15"/>
  <c r="I15"/>
  <c r="H15"/>
  <c r="G15"/>
  <c r="F15"/>
  <c r="E15"/>
  <c r="D15"/>
  <c r="T14"/>
  <c r="S14"/>
  <c r="R14"/>
  <c r="Q14"/>
  <c r="P14"/>
  <c r="O14"/>
  <c r="N14"/>
  <c r="M14"/>
  <c r="L14"/>
  <c r="K14"/>
  <c r="J14"/>
  <c r="I14"/>
  <c r="H14"/>
  <c r="G14"/>
  <c r="F14"/>
  <c r="E14"/>
  <c r="D14"/>
  <c r="T13"/>
  <c r="S13"/>
  <c r="R13"/>
  <c r="Q13"/>
  <c r="P13"/>
  <c r="O13"/>
  <c r="N13"/>
  <c r="M13"/>
  <c r="L13"/>
  <c r="K13"/>
  <c r="J13"/>
  <c r="I13"/>
  <c r="H13"/>
  <c r="G13"/>
  <c r="F13"/>
  <c r="E13"/>
  <c r="D13"/>
  <c r="T12"/>
  <c r="S12"/>
  <c r="R12"/>
  <c r="Q12"/>
  <c r="P12"/>
  <c r="O12"/>
  <c r="N12"/>
  <c r="M12"/>
  <c r="L12"/>
  <c r="K12"/>
  <c r="J12"/>
  <c r="I12"/>
  <c r="H12"/>
  <c r="G12"/>
  <c r="F12"/>
  <c r="E12"/>
  <c r="D12"/>
  <c r="T11"/>
  <c r="S11"/>
  <c r="R11"/>
  <c r="Q11"/>
  <c r="P11"/>
  <c r="O11"/>
  <c r="N11"/>
  <c r="M11"/>
  <c r="L11"/>
  <c r="K11"/>
  <c r="J11"/>
  <c r="I11"/>
  <c r="H11"/>
  <c r="G11"/>
  <c r="F11"/>
  <c r="E11"/>
  <c r="D11"/>
  <c r="T10"/>
  <c r="S10"/>
  <c r="R10"/>
  <c r="Q10"/>
  <c r="P10"/>
  <c r="O10"/>
  <c r="N10"/>
  <c r="M10"/>
  <c r="L10"/>
  <c r="K10"/>
  <c r="J10"/>
  <c r="I10"/>
  <c r="H10"/>
  <c r="G10"/>
  <c r="F10"/>
  <c r="E10"/>
  <c r="D10"/>
  <c r="T9"/>
  <c r="S9"/>
  <c r="R9"/>
  <c r="Q9"/>
  <c r="P9"/>
  <c r="O9"/>
  <c r="N9"/>
  <c r="M9"/>
  <c r="L9"/>
  <c r="K9"/>
  <c r="J9"/>
  <c r="I9"/>
  <c r="H9"/>
  <c r="G9"/>
  <c r="F9"/>
  <c r="E9"/>
  <c r="D9"/>
  <c r="T8"/>
  <c r="S8"/>
  <c r="R8"/>
  <c r="Q8"/>
  <c r="P8"/>
  <c r="O8"/>
  <c r="N8"/>
  <c r="M8"/>
  <c r="L8"/>
  <c r="K8"/>
  <c r="J8"/>
  <c r="I8"/>
  <c r="H8"/>
  <c r="G8"/>
  <c r="F8"/>
  <c r="E8"/>
  <c r="D8"/>
  <c r="T7"/>
  <c r="S7"/>
  <c r="R7"/>
  <c r="Q7"/>
  <c r="P7"/>
  <c r="O7"/>
  <c r="N7"/>
  <c r="M7"/>
  <c r="L7"/>
  <c r="K7"/>
  <c r="J7"/>
  <c r="I7"/>
  <c r="H7"/>
  <c r="G7"/>
  <c r="F7"/>
  <c r="E7"/>
  <c r="D7"/>
  <c r="T6"/>
  <c r="S6"/>
  <c r="R6"/>
  <c r="Q6"/>
  <c r="P6"/>
  <c r="O6"/>
  <c r="N6"/>
  <c r="M6"/>
  <c r="L6"/>
  <c r="K6"/>
  <c r="J6"/>
  <c r="I6"/>
  <c r="H6"/>
  <c r="G6"/>
  <c r="F6"/>
  <c r="E6"/>
  <c r="D6"/>
  <c r="T5"/>
  <c r="S5"/>
  <c r="R5"/>
  <c r="Q5"/>
  <c r="P5"/>
  <c r="O5"/>
  <c r="N5"/>
  <c r="M5"/>
  <c r="L5"/>
  <c r="K5"/>
  <c r="J5"/>
  <c r="I5"/>
  <c r="H5"/>
  <c r="G5"/>
  <c r="F5"/>
  <c r="E5"/>
  <c r="D5"/>
  <c r="T4"/>
  <c r="S4"/>
  <c r="R4"/>
  <c r="Q4"/>
  <c r="P4"/>
  <c r="O4"/>
  <c r="N4"/>
  <c r="M4"/>
  <c r="L4"/>
  <c r="K4"/>
  <c r="J4"/>
  <c r="I4"/>
  <c r="H4"/>
  <c r="G4"/>
  <c r="F4"/>
  <c r="E4"/>
  <c r="D4"/>
  <c r="T75"/>
  <c r="S75"/>
  <c r="R75"/>
  <c r="Q75"/>
  <c r="P75"/>
  <c r="O75"/>
  <c r="N75"/>
  <c r="M75"/>
  <c r="L75"/>
  <c r="K75"/>
  <c r="J75"/>
  <c r="I75"/>
  <c r="H75"/>
  <c r="G75"/>
  <c r="F75"/>
  <c r="E75"/>
  <c r="D75"/>
  <c r="T74"/>
  <c r="S74"/>
  <c r="R74"/>
  <c r="Q74"/>
  <c r="P74"/>
  <c r="O74"/>
  <c r="N74"/>
  <c r="M74"/>
  <c r="L74"/>
  <c r="K74"/>
  <c r="J74"/>
  <c r="I74"/>
  <c r="H74"/>
  <c r="G74"/>
  <c r="F74"/>
  <c r="E74"/>
  <c r="D74"/>
  <c r="T73"/>
  <c r="S73"/>
  <c r="R73"/>
  <c r="Q73"/>
  <c r="P73"/>
  <c r="O73"/>
  <c r="N73"/>
  <c r="M73"/>
  <c r="L73"/>
  <c r="K73"/>
  <c r="J73"/>
  <c r="I73"/>
  <c r="H73"/>
  <c r="G73"/>
  <c r="F73"/>
  <c r="E73"/>
  <c r="D73"/>
  <c r="T72"/>
  <c r="S72"/>
  <c r="R72"/>
  <c r="Q72"/>
  <c r="P72"/>
  <c r="O72"/>
  <c r="N72"/>
  <c r="M72"/>
  <c r="L72"/>
  <c r="K72"/>
  <c r="J72"/>
  <c r="I72"/>
  <c r="H72"/>
  <c r="G72"/>
  <c r="F72"/>
  <c r="E72"/>
  <c r="D72"/>
  <c r="T71"/>
  <c r="S71"/>
  <c r="R71"/>
  <c r="Q71"/>
  <c r="P71"/>
  <c r="O71"/>
  <c r="N71"/>
  <c r="M71"/>
  <c r="L71"/>
  <c r="K71"/>
  <c r="J71"/>
  <c r="I71"/>
  <c r="H71"/>
  <c r="G71"/>
  <c r="F71"/>
  <c r="E71"/>
  <c r="D71"/>
  <c r="T70"/>
  <c r="S70"/>
  <c r="R70"/>
  <c r="Q70"/>
  <c r="P70"/>
  <c r="O70"/>
  <c r="N70"/>
  <c r="M70"/>
  <c r="L70"/>
  <c r="K70"/>
  <c r="J70"/>
  <c r="I70"/>
  <c r="H70"/>
  <c r="G70"/>
  <c r="F70"/>
  <c r="E70"/>
  <c r="D70"/>
  <c r="T69"/>
  <c r="S69"/>
  <c r="R69"/>
  <c r="Q69"/>
  <c r="P69"/>
  <c r="O69"/>
  <c r="N69"/>
  <c r="M69"/>
  <c r="L69"/>
  <c r="K69"/>
  <c r="J69"/>
  <c r="I69"/>
  <c r="H69"/>
  <c r="G69"/>
  <c r="F69"/>
  <c r="E69"/>
  <c r="D69"/>
  <c r="T68"/>
  <c r="S68"/>
  <c r="R68"/>
  <c r="Q68"/>
  <c r="P68"/>
  <c r="O68"/>
  <c r="N68"/>
  <c r="M68"/>
  <c r="L68"/>
  <c r="K68"/>
  <c r="J68"/>
  <c r="I68"/>
  <c r="H68"/>
  <c r="G68"/>
  <c r="F68"/>
  <c r="E68"/>
  <c r="D68"/>
  <c r="T67"/>
  <c r="S67"/>
  <c r="R67"/>
  <c r="Q67"/>
  <c r="P67"/>
  <c r="O67"/>
  <c r="N67"/>
  <c r="M67"/>
  <c r="L67"/>
  <c r="K67"/>
  <c r="J67"/>
  <c r="I67"/>
  <c r="H67"/>
  <c r="G67"/>
  <c r="F67"/>
  <c r="E67"/>
  <c r="D67"/>
  <c r="T66"/>
  <c r="S66"/>
  <c r="R66"/>
  <c r="Q66"/>
  <c r="P66"/>
  <c r="O66"/>
  <c r="N66"/>
  <c r="M66"/>
  <c r="L66"/>
  <c r="K66"/>
  <c r="J66"/>
  <c r="I66"/>
  <c r="H66"/>
  <c r="G66"/>
  <c r="F66"/>
  <c r="E66"/>
  <c r="D66"/>
  <c r="T65"/>
  <c r="S65"/>
  <c r="R65"/>
  <c r="Q65"/>
  <c r="P65"/>
  <c r="O65"/>
  <c r="N65"/>
  <c r="M65"/>
  <c r="L65"/>
  <c r="K65"/>
  <c r="J65"/>
  <c r="I65"/>
  <c r="H65"/>
  <c r="G65"/>
  <c r="F65"/>
  <c r="E65"/>
  <c r="D65"/>
  <c r="T64"/>
  <c r="S64"/>
  <c r="R64"/>
  <c r="Q64"/>
  <c r="P64"/>
  <c r="O64"/>
  <c r="N64"/>
  <c r="M64"/>
  <c r="L64"/>
  <c r="K64"/>
  <c r="J64"/>
  <c r="I64"/>
  <c r="H64"/>
  <c r="G64"/>
  <c r="F64"/>
  <c r="E64"/>
  <c r="D64"/>
  <c r="T63"/>
  <c r="S63"/>
  <c r="R63"/>
  <c r="Q63"/>
  <c r="P63"/>
  <c r="O63"/>
  <c r="N63"/>
  <c r="M63"/>
  <c r="L63"/>
  <c r="K63"/>
  <c r="J63"/>
  <c r="I63"/>
  <c r="H63"/>
  <c r="G63"/>
  <c r="F63"/>
  <c r="E63"/>
  <c r="D63"/>
  <c r="T62"/>
  <c r="S62"/>
  <c r="R62"/>
  <c r="Q62"/>
  <c r="P62"/>
  <c r="O62"/>
  <c r="N62"/>
  <c r="M62"/>
  <c r="L62"/>
  <c r="K62"/>
  <c r="J62"/>
  <c r="I62"/>
  <c r="H62"/>
  <c r="G62"/>
  <c r="F62"/>
  <c r="E62"/>
  <c r="D62"/>
  <c r="T61"/>
  <c r="S61"/>
  <c r="R61"/>
  <c r="Q61"/>
  <c r="P61"/>
  <c r="O61"/>
  <c r="N61"/>
  <c r="M61"/>
  <c r="L61"/>
  <c r="K61"/>
  <c r="J61"/>
  <c r="I61"/>
  <c r="H61"/>
  <c r="G61"/>
  <c r="F61"/>
  <c r="E61"/>
  <c r="D61"/>
  <c r="T60"/>
  <c r="S60"/>
  <c r="R60"/>
  <c r="Q60"/>
  <c r="P60"/>
  <c r="O60"/>
  <c r="N60"/>
  <c r="M60"/>
  <c r="L60"/>
  <c r="K60"/>
  <c r="J60"/>
  <c r="I60"/>
  <c r="H60"/>
  <c r="G60"/>
  <c r="F60"/>
  <c r="E60"/>
  <c r="D60"/>
  <c r="T59"/>
  <c r="S59"/>
  <c r="R59"/>
  <c r="Q59"/>
  <c r="P59"/>
  <c r="O59"/>
  <c r="N59"/>
  <c r="M59"/>
  <c r="L59"/>
  <c r="K59"/>
  <c r="J59"/>
  <c r="I59"/>
  <c r="H59"/>
  <c r="G59"/>
  <c r="F59"/>
  <c r="E59"/>
  <c r="D59"/>
  <c r="T58"/>
  <c r="S58"/>
  <c r="R58"/>
  <c r="Q58"/>
  <c r="P58"/>
  <c r="O58"/>
  <c r="N58"/>
  <c r="M58"/>
  <c r="L58"/>
  <c r="K58"/>
  <c r="J58"/>
  <c r="I58"/>
  <c r="H58"/>
  <c r="G58"/>
  <c r="F58"/>
  <c r="E58"/>
  <c r="D58"/>
  <c r="T57"/>
  <c r="S57"/>
  <c r="R57"/>
  <c r="Q57"/>
  <c r="P57"/>
  <c r="O57"/>
  <c r="N57"/>
  <c r="M57"/>
  <c r="L57"/>
  <c r="K57"/>
  <c r="J57"/>
  <c r="I57"/>
  <c r="H57"/>
  <c r="G57"/>
  <c r="F57"/>
  <c r="E57"/>
  <c r="D57"/>
  <c r="T56"/>
  <c r="S56"/>
  <c r="R56"/>
  <c r="Q56"/>
  <c r="P56"/>
  <c r="O56"/>
  <c r="N56"/>
  <c r="M56"/>
  <c r="L56"/>
  <c r="K56"/>
  <c r="J56"/>
  <c r="I56"/>
  <c r="H56"/>
  <c r="G56"/>
  <c r="F56"/>
  <c r="E56"/>
  <c r="D56"/>
  <c r="T55"/>
  <c r="S55"/>
  <c r="R55"/>
  <c r="Q55"/>
  <c r="P55"/>
  <c r="O55"/>
  <c r="N55"/>
  <c r="M55"/>
  <c r="L55"/>
  <c r="K55"/>
  <c r="J55"/>
  <c r="I55"/>
  <c r="H55"/>
  <c r="G55"/>
  <c r="F55"/>
  <c r="E55"/>
  <c r="D55"/>
  <c r="T54"/>
  <c r="S54"/>
  <c r="R54"/>
  <c r="Q54"/>
  <c r="P54"/>
  <c r="O54"/>
  <c r="N54"/>
  <c r="M54"/>
  <c r="L54"/>
  <c r="K54"/>
  <c r="J54"/>
  <c r="I54"/>
  <c r="H54"/>
  <c r="G54"/>
  <c r="F54"/>
  <c r="E54"/>
  <c r="D54"/>
  <c r="T53"/>
  <c r="S53"/>
  <c r="R53"/>
  <c r="Q53"/>
  <c r="P53"/>
  <c r="O53"/>
  <c r="N53"/>
  <c r="M53"/>
  <c r="L53"/>
  <c r="K53"/>
  <c r="J53"/>
  <c r="I53"/>
  <c r="H53"/>
  <c r="G53"/>
  <c r="F53"/>
  <c r="E53"/>
  <c r="D53"/>
  <c r="T52"/>
  <c r="S52"/>
  <c r="R52"/>
  <c r="Q52"/>
  <c r="P52"/>
  <c r="O52"/>
  <c r="N52"/>
  <c r="M52"/>
  <c r="L52"/>
  <c r="K52"/>
  <c r="J52"/>
  <c r="I52"/>
  <c r="H52"/>
  <c r="G52"/>
  <c r="F52"/>
  <c r="E52"/>
  <c r="D52"/>
  <c r="T51"/>
  <c r="S51"/>
  <c r="R51"/>
  <c r="Q51"/>
  <c r="P51"/>
  <c r="O51"/>
  <c r="N51"/>
  <c r="M51"/>
  <c r="L51"/>
  <c r="K51"/>
  <c r="J51"/>
  <c r="I51"/>
  <c r="H51"/>
  <c r="G51"/>
  <c r="F51"/>
  <c r="E51"/>
  <c r="D51"/>
  <c r="T50"/>
  <c r="S50"/>
  <c r="R50"/>
  <c r="Q50"/>
  <c r="P50"/>
  <c r="O50"/>
  <c r="N50"/>
  <c r="M50"/>
  <c r="L50"/>
  <c r="K50"/>
  <c r="J50"/>
  <c r="I50"/>
  <c r="H50"/>
  <c r="G50"/>
  <c r="F50"/>
  <c r="E50"/>
  <c r="D50"/>
  <c r="T49"/>
  <c r="S49"/>
  <c r="R49"/>
  <c r="Q49"/>
  <c r="P49"/>
  <c r="O49"/>
  <c r="N49"/>
  <c r="M49"/>
  <c r="L49"/>
  <c r="K49"/>
  <c r="J49"/>
  <c r="I49"/>
  <c r="H49"/>
  <c r="G49"/>
  <c r="F49"/>
  <c r="E49"/>
  <c r="D49"/>
  <c r="T48"/>
  <c r="S48"/>
  <c r="R48"/>
  <c r="Q48"/>
  <c r="P48"/>
  <c r="O48"/>
  <c r="N48"/>
  <c r="M48"/>
  <c r="L48"/>
  <c r="K48"/>
  <c r="J48"/>
  <c r="I48"/>
  <c r="H48"/>
  <c r="G48"/>
  <c r="F48"/>
  <c r="E48"/>
  <c r="D48"/>
  <c r="T47"/>
  <c r="S47"/>
  <c r="R47"/>
  <c r="Q47"/>
  <c r="P47"/>
  <c r="O47"/>
  <c r="N47"/>
  <c r="M47"/>
  <c r="L47"/>
  <c r="K47"/>
  <c r="J47"/>
  <c r="I47"/>
  <c r="H47"/>
  <c r="G47"/>
  <c r="F47"/>
  <c r="E47"/>
  <c r="D47"/>
  <c r="T46"/>
  <c r="S46"/>
  <c r="R46"/>
  <c r="Q46"/>
  <c r="P46"/>
  <c r="O46"/>
  <c r="N46"/>
  <c r="M46"/>
  <c r="L46"/>
  <c r="K46"/>
  <c r="J46"/>
  <c r="I46"/>
  <c r="H46"/>
  <c r="G46"/>
  <c r="F46"/>
  <c r="E46"/>
  <c r="D46"/>
  <c r="H108" i="30" l="1"/>
  <c r="E108"/>
  <c r="H103"/>
  <c r="E103"/>
  <c r="E99"/>
  <c r="H94"/>
  <c r="H91"/>
  <c r="H88"/>
  <c r="E88"/>
  <c r="T65"/>
  <c r="P65"/>
  <c r="P64"/>
  <c r="P63"/>
  <c r="T58"/>
  <c r="P58"/>
  <c r="T53"/>
  <c r="P50"/>
  <c r="T49"/>
  <c r="P49"/>
  <c r="H69"/>
  <c r="H64"/>
  <c r="H60"/>
  <c r="H55"/>
  <c r="H52"/>
  <c r="H107"/>
  <c r="H106"/>
  <c r="H96"/>
  <c r="H95"/>
  <c r="H93"/>
  <c r="E93"/>
  <c r="E90"/>
  <c r="T75"/>
  <c r="L74"/>
  <c r="X74"/>
  <c r="X73"/>
  <c r="X71"/>
  <c r="X68"/>
  <c r="X67"/>
  <c r="X66"/>
  <c r="T61"/>
  <c r="H62"/>
  <c r="L62"/>
  <c r="X62"/>
  <c r="X61"/>
  <c r="T56"/>
  <c r="X57"/>
  <c r="H111"/>
  <c r="E102"/>
  <c r="H92"/>
  <c r="H72"/>
  <c r="H53"/>
  <c r="F116"/>
  <c r="H115"/>
  <c r="E113"/>
  <c r="E109"/>
  <c r="E107"/>
  <c r="E106"/>
  <c r="H102"/>
  <c r="E100"/>
  <c r="H99"/>
  <c r="E96"/>
  <c r="E94"/>
  <c r="E92"/>
  <c r="E91"/>
  <c r="E89"/>
  <c r="E87"/>
  <c r="V77"/>
  <c r="R77"/>
  <c r="Q77"/>
  <c r="N77"/>
  <c r="M77"/>
  <c r="J77"/>
  <c r="I77"/>
  <c r="E77"/>
  <c r="D77"/>
  <c r="C77"/>
  <c r="X76"/>
  <c r="X75"/>
  <c r="P75"/>
  <c r="H75"/>
  <c r="T74"/>
  <c r="P74"/>
  <c r="T73"/>
  <c r="P73"/>
  <c r="X72"/>
  <c r="T72"/>
  <c r="P72"/>
  <c r="L72"/>
  <c r="G72"/>
  <c r="L71"/>
  <c r="X70"/>
  <c r="T70"/>
  <c r="P70"/>
  <c r="L70"/>
  <c r="G70"/>
  <c r="X69"/>
  <c r="T69"/>
  <c r="P69"/>
  <c r="L69"/>
  <c r="G69"/>
  <c r="L68"/>
  <c r="T67"/>
  <c r="P67"/>
  <c r="X65"/>
  <c r="L65"/>
  <c r="G65"/>
  <c r="X64"/>
  <c r="T64"/>
  <c r="L64"/>
  <c r="G64"/>
  <c r="X63"/>
  <c r="T63"/>
  <c r="L63"/>
  <c r="G63"/>
  <c r="L61"/>
  <c r="X60"/>
  <c r="T60"/>
  <c r="P60"/>
  <c r="L60"/>
  <c r="G60"/>
  <c r="P59"/>
  <c r="X59"/>
  <c r="L59"/>
  <c r="G59"/>
  <c r="X58"/>
  <c r="L58"/>
  <c r="G58"/>
  <c r="T57"/>
  <c r="X56"/>
  <c r="P56"/>
  <c r="X55"/>
  <c r="T55"/>
  <c r="P55"/>
  <c r="L55"/>
  <c r="G55"/>
  <c r="L54"/>
  <c r="X54"/>
  <c r="T54"/>
  <c r="P54"/>
  <c r="P53"/>
  <c r="X53"/>
  <c r="L53"/>
  <c r="G53"/>
  <c r="X52"/>
  <c r="T52"/>
  <c r="P52"/>
  <c r="L52"/>
  <c r="G52"/>
  <c r="P51"/>
  <c r="H51"/>
  <c r="X50"/>
  <c r="T50"/>
  <c r="L50"/>
  <c r="G50"/>
  <c r="X49"/>
  <c r="L49"/>
  <c r="G49"/>
  <c r="H49"/>
  <c r="X48"/>
  <c r="T48"/>
  <c r="P48"/>
  <c r="L48"/>
  <c r="G48"/>
  <c r="X47"/>
  <c r="P47"/>
  <c r="L47"/>
  <c r="G47"/>
  <c r="X39"/>
  <c r="W39"/>
  <c r="V39"/>
  <c r="U39"/>
  <c r="T39"/>
  <c r="S39"/>
  <c r="R39"/>
  <c r="Q39"/>
  <c r="P39"/>
  <c r="O39"/>
  <c r="N39"/>
  <c r="M39"/>
  <c r="L39"/>
  <c r="K39"/>
  <c r="J39"/>
  <c r="H39"/>
  <c r="G39"/>
  <c r="E39"/>
  <c r="D39"/>
  <c r="F38"/>
  <c r="I38" s="1"/>
  <c r="F37"/>
  <c r="I37" s="1"/>
  <c r="F36"/>
  <c r="I36" s="1"/>
  <c r="F35"/>
  <c r="I35" s="1"/>
  <c r="F34"/>
  <c r="I34" s="1"/>
  <c r="F33"/>
  <c r="I33" s="1"/>
  <c r="F32"/>
  <c r="I32" s="1"/>
  <c r="F31"/>
  <c r="I31" s="1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F10"/>
  <c r="I10" s="1"/>
  <c r="F9"/>
  <c r="I9" s="1"/>
  <c r="AA11" l="1"/>
  <c r="Z12"/>
  <c r="AA15"/>
  <c r="AA19"/>
  <c r="AA31"/>
  <c r="AA32"/>
  <c r="AA35"/>
  <c r="AA16"/>
  <c r="Z18"/>
  <c r="AA20"/>
  <c r="AA24"/>
  <c r="AA27"/>
  <c r="Z28"/>
  <c r="AA29"/>
  <c r="Z34"/>
  <c r="AA13"/>
  <c r="Z16"/>
  <c r="Z19"/>
  <c r="Z32"/>
  <c r="Z35"/>
  <c r="AA36"/>
  <c r="AA12"/>
  <c r="Z23"/>
  <c r="AA28"/>
  <c r="Y39"/>
  <c r="H61"/>
  <c r="H67"/>
  <c r="T62"/>
  <c r="P68"/>
  <c r="H97"/>
  <c r="L67"/>
  <c r="L75"/>
  <c r="G68"/>
  <c r="E98"/>
  <c r="E104"/>
  <c r="E110"/>
  <c r="E114"/>
  <c r="H59"/>
  <c r="H105"/>
  <c r="H90"/>
  <c r="T51"/>
  <c r="P61"/>
  <c r="H98"/>
  <c r="H100"/>
  <c r="H104"/>
  <c r="H112"/>
  <c r="T59"/>
  <c r="L57"/>
  <c r="T66"/>
  <c r="L51"/>
  <c r="L56"/>
  <c r="L66"/>
  <c r="L76"/>
  <c r="H58"/>
  <c r="P66"/>
  <c r="E95"/>
  <c r="E101"/>
  <c r="E105"/>
  <c r="E111"/>
  <c r="H48"/>
  <c r="H87"/>
  <c r="H57"/>
  <c r="H74"/>
  <c r="H71"/>
  <c r="P76"/>
  <c r="H101"/>
  <c r="H56"/>
  <c r="T68"/>
  <c r="P71"/>
  <c r="T76"/>
  <c r="P57"/>
  <c r="T71"/>
  <c r="L73"/>
  <c r="H110"/>
  <c r="E112"/>
  <c r="H113"/>
  <c r="H114"/>
  <c r="H63"/>
  <c r="H50"/>
  <c r="E97"/>
  <c r="H109"/>
  <c r="AA9"/>
  <c r="Z9"/>
  <c r="I39"/>
  <c r="Z10"/>
  <c r="AA10"/>
  <c r="Z33"/>
  <c r="AA33"/>
  <c r="H68"/>
  <c r="AA21"/>
  <c r="Z21"/>
  <c r="Z22"/>
  <c r="AA22"/>
  <c r="Z30"/>
  <c r="AA30"/>
  <c r="Z17"/>
  <c r="AA17"/>
  <c r="AA25"/>
  <c r="Z25"/>
  <c r="Z26"/>
  <c r="AA26"/>
  <c r="G54"/>
  <c r="H54"/>
  <c r="Z14"/>
  <c r="AA14"/>
  <c r="AA37"/>
  <c r="Z37"/>
  <c r="Z38"/>
  <c r="AA38"/>
  <c r="F39"/>
  <c r="Z20"/>
  <c r="Z36"/>
  <c r="X77"/>
  <c r="X51"/>
  <c r="G75"/>
  <c r="G76"/>
  <c r="H76"/>
  <c r="Z11"/>
  <c r="Z13"/>
  <c r="AA18"/>
  <c r="Z24"/>
  <c r="Z27"/>
  <c r="Z29"/>
  <c r="AA34"/>
  <c r="G62"/>
  <c r="Z15"/>
  <c r="AA23"/>
  <c r="Z31"/>
  <c r="T47"/>
  <c r="G51"/>
  <c r="H89"/>
  <c r="E115"/>
  <c r="H65"/>
  <c r="H70"/>
  <c r="G74" l="1"/>
  <c r="G61"/>
  <c r="Z39"/>
  <c r="G56"/>
  <c r="G71"/>
  <c r="G67"/>
  <c r="G57"/>
  <c r="P77"/>
  <c r="H73"/>
  <c r="G73"/>
  <c r="T77"/>
  <c r="G66"/>
  <c r="H66"/>
  <c r="L77"/>
  <c r="E86"/>
  <c r="E116"/>
  <c r="F77"/>
  <c r="H47"/>
  <c r="H116"/>
  <c r="H86"/>
  <c r="AA39"/>
  <c r="H77" l="1"/>
  <c r="G77"/>
</calcChain>
</file>

<file path=xl/sharedStrings.xml><?xml version="1.0" encoding="utf-8"?>
<sst xmlns="http://schemas.openxmlformats.org/spreadsheetml/2006/main" count="693" uniqueCount="178">
  <si>
    <t>SL NO</t>
  </si>
  <si>
    <t>NAME OF THE DISTRICTS</t>
  </si>
  <si>
    <t>TOTAL</t>
  </si>
  <si>
    <t>TOTAL FUNDS AVAILABLE</t>
  </si>
  <si>
    <t>TOTAL EXP.</t>
  </si>
  <si>
    <t>%</t>
  </si>
  <si>
    <t>ANGUL</t>
  </si>
  <si>
    <t>BALASORE</t>
  </si>
  <si>
    <t>BARGARH</t>
  </si>
  <si>
    <t>BHADRAK</t>
  </si>
  <si>
    <t>BOUDH</t>
  </si>
  <si>
    <t>CUTTACK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</si>
  <si>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</si>
  <si>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</si>
  <si>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</si>
  <si>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</si>
  <si>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</si>
  <si>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</si>
  <si>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</si>
  <si>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</si>
  <si>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</si>
  <si>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</si>
  <si>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</si>
  <si>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</si>
  <si>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</si>
  <si>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</si>
  <si>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</si>
  <si>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NAYAGARH</t>
  </si>
  <si>
    <t>PURI</t>
  </si>
  <si>
    <t>RAYAGADA</t>
  </si>
  <si>
    <t>SAMBALPUR</t>
  </si>
  <si>
    <t>SUNDERGARH</t>
  </si>
  <si>
    <t>SUBARNAPUR</t>
  </si>
  <si>
    <t>NUAPADA</t>
  </si>
  <si>
    <t>DEOGARH</t>
  </si>
  <si>
    <t>RF Released</t>
  </si>
  <si>
    <t>Total</t>
  </si>
  <si>
    <t>BOLANGIR</t>
  </si>
  <si>
    <t>SL No.</t>
  </si>
  <si>
    <t xml:space="preserve">No. of SHG Receiving Revolving Fund </t>
  </si>
  <si>
    <t>Rs. In Lakhs</t>
  </si>
  <si>
    <t xml:space="preserve">BALANCE FUND                     </t>
  </si>
  <si>
    <t>Target</t>
  </si>
  <si>
    <t>% of Ach to Target</t>
  </si>
  <si>
    <t>% of Ach.</t>
  </si>
  <si>
    <t>Receipt</t>
  </si>
  <si>
    <t>Expenditure</t>
  </si>
  <si>
    <t>Target for RF</t>
  </si>
  <si>
    <t>Achievement</t>
  </si>
  <si>
    <t>No. of SHGs Credit linked</t>
  </si>
  <si>
    <t>Amount of Bank credit linked (Rs. In Lakhs)</t>
  </si>
  <si>
    <t>Institution Building</t>
  </si>
  <si>
    <t>Interest deposit</t>
  </si>
  <si>
    <t>Other Receipt</t>
  </si>
  <si>
    <t>NRLm</t>
  </si>
  <si>
    <t>RSETI</t>
  </si>
  <si>
    <t>No. of GPLF restructured/ formed in NRLP/NRLM</t>
  </si>
  <si>
    <t>Non Intensive</t>
  </si>
  <si>
    <t>Intensive</t>
  </si>
  <si>
    <t>O.B AS ON 1.04.15</t>
  </si>
  <si>
    <t>New SHGs promoted till last FY 14-15</t>
  </si>
  <si>
    <t>functional Pre-NRLM/ Revived SHG (Cumulative)</t>
  </si>
  <si>
    <t>Total Functional SHGs</t>
  </si>
  <si>
    <t>Target for New SHG formation in FY 15-16</t>
  </si>
  <si>
    <t>New SHGs Promoted in 15-16</t>
  </si>
  <si>
    <t>Total Functional SHG
(3+4+6)</t>
  </si>
  <si>
    <t>SHG Profile Uploaded in NRLM Portal</t>
  </si>
  <si>
    <t>GPLF formed till March 2015</t>
  </si>
  <si>
    <t>Target for 15-16</t>
  </si>
  <si>
    <t>Physical Target for 15-16</t>
  </si>
  <si>
    <t>No. of GPLF Received Startup &amp; IB Fund</t>
  </si>
  <si>
    <t>Achievement till March 2015</t>
  </si>
  <si>
    <t>No. of GPLF received Start up &amp; IB fund during 15-16</t>
  </si>
  <si>
    <t>No. of GPLF formed/ Restructured during 15-16</t>
  </si>
  <si>
    <t>No. of GPLF Received Community investment fund</t>
  </si>
  <si>
    <t>Target for 
15-16</t>
  </si>
  <si>
    <t>Achievement during 15-16</t>
  </si>
  <si>
    <t>District Type</t>
  </si>
  <si>
    <t>District Name</t>
  </si>
  <si>
    <t>Sector</t>
  </si>
  <si>
    <t>Achievement upto March 2015 [2014-15]</t>
  </si>
  <si>
    <t>Institution Building during Current FY 2015-16</t>
  </si>
  <si>
    <t xml:space="preserve">Cumulative coverage for interventions during 2015-16 </t>
  </si>
  <si>
    <t>Fund released during Current FY 2015-16</t>
  </si>
  <si>
    <t>Capacity Building during Current FY 2015-16</t>
  </si>
  <si>
    <t>No. of new PGs formed during current FY 2015- 2016</t>
  </si>
  <si>
    <t>Total HH covered
[nos]</t>
  </si>
  <si>
    <t>Total area in Acre covered [for Agri/Horti]</t>
  </si>
  <si>
    <t>No. of Animals / birds covered</t>
  </si>
  <si>
    <t>Balangir</t>
  </si>
  <si>
    <t>Agri / Horti</t>
  </si>
  <si>
    <t>Livestock &amp; Fisheries</t>
  </si>
  <si>
    <t>Non Farm</t>
  </si>
  <si>
    <t>Deogarh</t>
  </si>
  <si>
    <t>Gajapati</t>
  </si>
  <si>
    <t>Ganjam</t>
  </si>
  <si>
    <t>Kalahandi</t>
  </si>
  <si>
    <t>Kandhamal</t>
  </si>
  <si>
    <t>Koraput</t>
  </si>
  <si>
    <t>Malkangiri</t>
  </si>
  <si>
    <t>Mayurbhanj</t>
  </si>
  <si>
    <t>Nuapada</t>
  </si>
  <si>
    <t>Rayagada</t>
  </si>
  <si>
    <t>Sambalpur</t>
  </si>
  <si>
    <t>Sonepur</t>
  </si>
  <si>
    <t>Sundergarh</t>
  </si>
  <si>
    <t>Intensive- TRIPTI</t>
  </si>
  <si>
    <t>Angul</t>
  </si>
  <si>
    <t>Balasore</t>
  </si>
  <si>
    <t>Bhadrak</t>
  </si>
  <si>
    <t>Jagatsinghpur</t>
  </si>
  <si>
    <t>Jajpur</t>
  </si>
  <si>
    <t>Kendrapara</t>
  </si>
  <si>
    <t>Khurda</t>
  </si>
  <si>
    <t>Nayagarh</t>
  </si>
  <si>
    <t>Puri</t>
  </si>
  <si>
    <t>Bargarh</t>
  </si>
  <si>
    <t>Boudh</t>
  </si>
  <si>
    <t>Cuttack</t>
  </si>
  <si>
    <t>Dhenkanal</t>
  </si>
  <si>
    <t>Jharsuguda</t>
  </si>
  <si>
    <t>Keonjhar</t>
  </si>
  <si>
    <t>Nabarangpur</t>
  </si>
  <si>
    <t>No. of PGs Promoted [nos.] Upto March 2015</t>
  </si>
  <si>
    <t>No. of Household covered [nos.] Upto March 2015</t>
  </si>
  <si>
    <t>No. of Households covered by  new PGs formed  during 15-16</t>
  </si>
  <si>
    <t>Total No.  LSP /CRP selected by PGs during 15-16</t>
  </si>
  <si>
    <t>Total No. of MCRP selected by PGs [w.r.t. Agri/Livestock/NTFP] during 15-16</t>
  </si>
  <si>
    <t>Total no. of RPs selected at block level [Agri / Livestock] during 15-16</t>
  </si>
  <si>
    <t>Total No. of PGs covered during 15-16</t>
  </si>
  <si>
    <t>DPRs approved [no. of PGs] during 15-16</t>
  </si>
  <si>
    <t>Fund placed with PG (Total no. of PGs) during 15-16</t>
  </si>
  <si>
    <t>Fund placed with PG (Amount in Ruppees) during 15-16</t>
  </si>
  <si>
    <t>IB Basic training completed [no. of PGs] during 15-16</t>
  </si>
  <si>
    <t xml:space="preserve"> CB- Basic training completed [no. of PGs] during 15-16</t>
  </si>
  <si>
    <t>Thematic Training imparted (no. of farmers/producers) during 15-16</t>
  </si>
  <si>
    <t>District Management Unit Cost</t>
  </si>
  <si>
    <t>Capacity Building Support Cost (Staff training)</t>
  </si>
  <si>
    <t>Block Management Unit</t>
  </si>
  <si>
    <t>Social Mobilization and community Institutions</t>
  </si>
  <si>
    <t>Social Mobilization and Instituion Building</t>
  </si>
  <si>
    <t>Startup &amp; IB fund to GPLF</t>
  </si>
  <si>
    <t>Financial Inclusion Inititatives</t>
  </si>
  <si>
    <t>Community Investment Support fund</t>
  </si>
  <si>
    <t>Community Investment Fund</t>
  </si>
  <si>
    <t>Pro Poor Inclusion fund</t>
  </si>
  <si>
    <t>Vurnerable Reduction Fund</t>
  </si>
  <si>
    <t>Livelihood Inititatives</t>
  </si>
  <si>
    <t>IB &amp; CB fund to Producer Group</t>
  </si>
  <si>
    <t>Working Capital</t>
  </si>
  <si>
    <t>Infrastucture and Technical Assistance</t>
  </si>
  <si>
    <t>Special Program and Action Pilot</t>
  </si>
  <si>
    <t>Infrastructure and Marketing</t>
  </si>
  <si>
    <t>RSETIs</t>
  </si>
  <si>
    <t>Innovation</t>
  </si>
  <si>
    <t>Special programme and Action Pilot</t>
  </si>
  <si>
    <t>Name of the Scheme</t>
  </si>
  <si>
    <t>Allocation</t>
  </si>
  <si>
    <t>Opening Balance</t>
  </si>
  <si>
    <t>Fund received (State+ Centre)</t>
  </si>
  <si>
    <t>Other Receipt (Misc +Int)</t>
  </si>
  <si>
    <t xml:space="preserve">Total fund available </t>
  </si>
  <si>
    <t>% of expenditure</t>
  </si>
  <si>
    <t>NRLM</t>
  </si>
  <si>
    <t>NRLP</t>
  </si>
  <si>
    <t>IS -CP</t>
  </si>
  <si>
    <t>MKSP</t>
  </si>
  <si>
    <t>IPPE-2</t>
  </si>
  <si>
    <t>SVEP</t>
  </si>
  <si>
    <t>DISTRICT WISE FINANCIAL ACHIEVEMENT UNDER NRLM  DURING   2015-2016 UP TO March, 2016</t>
  </si>
  <si>
    <t xml:space="preserve"> PHYSICAL ACHIEVEMENT UNDER NRLM   during FY 2015-16 Upto end of March,2016</t>
  </si>
  <si>
    <t>Leaverage  of Credit under NRLM during 2015-16 upto end of March, 2016</t>
  </si>
  <si>
    <t>NRLM TOTAL</t>
  </si>
  <si>
    <t>GOALs</t>
  </si>
  <si>
    <t>FINANCIAL ACHIEVEMENT UNDER NRLM  DURING   2015-2016 UP TO MARCH 2016 (Amt in Lakh.)
Odisha Livelihoods Mission</t>
  </si>
  <si>
    <t>District Total</t>
  </si>
  <si>
    <t>All District + State</t>
  </si>
  <si>
    <t>Total Receipt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</si>
</sst>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0">
    <font>
      <sz val="10"/>
      <name val="Arial"/>
    </font>
    <font>
      <sz val="10"/>
      <name val="Arial"/>
      <family val="2"/>
    </font>
    <font>
      <b/>
      <sz val="16"/>
      <name val="Century Gothic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entury Gothic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9"/>
      <name val="Century Gothic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indexed="8"/>
      <name val="Arial"/>
      <family val="2"/>
    </font>
    <font>
      <sz val="11"/>
      <name val="Century Gothic"/>
      <family val="2"/>
    </font>
    <font>
      <b/>
      <sz val="2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 applyFill="0" applyProtection="0"/>
    <xf numFmtId="0" fontId="23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2" fontId="6" fillId="2" borderId="1" xfId="0" applyNumberFormat="1" applyFont="1" applyFill="1" applyBorder="1"/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4" borderId="1" xfId="0" applyFont="1" applyFill="1" applyBorder="1"/>
    <xf numFmtId="2" fontId="6" fillId="4" borderId="1" xfId="0" applyNumberFormat="1" applyFont="1" applyFill="1" applyBorder="1"/>
    <xf numFmtId="2" fontId="0" fillId="0" borderId="1" xfId="0" applyNumberFormat="1" applyBorder="1"/>
    <xf numFmtId="0" fontId="2" fillId="0" borderId="0" xfId="0" applyFont="1" applyBorder="1" applyAlignment="1"/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" fillId="3" borderId="1" xfId="0" applyFont="1" applyFill="1" applyBorder="1"/>
    <xf numFmtId="0" fontId="15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3" fillId="0" borderId="0" xfId="0" applyNumberFormat="1" applyFont="1"/>
    <xf numFmtId="0" fontId="9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1" fillId="0" borderId="0" xfId="0" applyFont="1" applyBorder="1" applyAlignment="1"/>
    <xf numFmtId="2" fontId="8" fillId="2" borderId="0" xfId="0" applyNumberFormat="1" applyFont="1" applyFill="1" applyBorder="1"/>
    <xf numFmtId="0" fontId="0" fillId="0" borderId="0" xfId="0" applyBorder="1" applyAlignment="1">
      <alignment horizontal="center" vertical="center"/>
    </xf>
    <xf numFmtId="2" fontId="0" fillId="4" borderId="1" xfId="0" applyNumberFormat="1" applyFill="1" applyBorder="1"/>
    <xf numFmtId="2" fontId="0" fillId="0" borderId="0" xfId="0" applyNumberFormat="1"/>
    <xf numFmtId="0" fontId="21" fillId="0" borderId="0" xfId="0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Fill="1" applyBorder="1"/>
    <xf numFmtId="0" fontId="4" fillId="0" borderId="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2" fontId="8" fillId="2" borderId="6" xfId="0" applyNumberFormat="1" applyFont="1" applyFill="1" applyBorder="1"/>
    <xf numFmtId="0" fontId="0" fillId="0" borderId="0" xfId="0" applyBorder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wrapText="1"/>
    </xf>
    <xf numFmtId="1" fontId="27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2" fontId="0" fillId="0" borderId="0" xfId="0" applyNumberFormat="1" applyBorder="1"/>
    <xf numFmtId="2" fontId="0" fillId="4" borderId="0" xfId="0" applyNumberFormat="1" applyFill="1" applyBorder="1"/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43" fontId="29" fillId="4" borderId="2" xfId="1" applyNumberFormat="1" applyFont="1" applyFill="1" applyBorder="1" applyAlignment="1" applyProtection="1">
      <alignment horizontal="center" vertical="center" wrapText="1"/>
      <protection hidden="1"/>
    </xf>
    <xf numFmtId="43" fontId="2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9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/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/>
    <xf numFmtId="0" fontId="0" fillId="0" borderId="13" xfId="0" applyFont="1" applyFill="1" applyBorder="1" applyAlignment="1" applyProtection="1">
      <alignment horizontal="left" vertical="center"/>
      <protection locked="0"/>
    </xf>
    <xf numFmtId="43" fontId="29" fillId="4" borderId="1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vertical="top" wrapText="1"/>
    </xf>
    <xf numFmtId="1" fontId="4" fillId="0" borderId="3" xfId="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2" fontId="8" fillId="2" borderId="2" xfId="0" applyNumberFormat="1" applyFont="1" applyFill="1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15" fillId="0" borderId="0" xfId="0" applyFont="1" applyBorder="1"/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2" fontId="0" fillId="0" borderId="0" xfId="0" applyNumberForma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6" fillId="0" borderId="1" xfId="0" applyNumberFormat="1" applyFont="1" applyFill="1" applyBorder="1"/>
    <xf numFmtId="0" fontId="0" fillId="0" borderId="12" xfId="0" applyBorder="1" applyAlignment="1">
      <alignment wrapText="1"/>
    </xf>
    <xf numFmtId="0" fontId="34" fillId="0" borderId="1" xfId="0" applyFont="1" applyFill="1" applyBorder="1" applyAlignment="1">
      <alignment horizontal="center" vertical="center" wrapText="1" readingOrder="1"/>
    </xf>
    <xf numFmtId="0" fontId="35" fillId="0" borderId="1" xfId="0" applyFont="1" applyFill="1" applyBorder="1" applyAlignment="1">
      <alignment horizontal="center" wrapText="1" readingOrder="1"/>
    </xf>
    <xf numFmtId="0" fontId="35" fillId="0" borderId="1" xfId="0" applyFont="1" applyFill="1" applyBorder="1" applyAlignment="1">
      <alignment horizontal="center" vertical="center" wrapText="1" readingOrder="1"/>
    </xf>
    <xf numFmtId="0" fontId="35" fillId="0" borderId="1" xfId="0" applyFont="1" applyFill="1" applyBorder="1" applyAlignment="1">
      <alignment horizontal="right" vertical="center" wrapText="1" readingOrder="1"/>
    </xf>
    <xf numFmtId="10" fontId="35" fillId="0" borderId="1" xfId="4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right" vertical="center" wrapText="1" readingOrder="1"/>
    </xf>
    <xf numFmtId="10" fontId="34" fillId="0" borderId="1" xfId="4" applyNumberFormat="1" applyFont="1" applyFill="1" applyBorder="1" applyAlignment="1">
      <alignment horizontal="center" vertical="center" wrapText="1" readingOrder="1"/>
    </xf>
    <xf numFmtId="2" fontId="35" fillId="0" borderId="1" xfId="0" applyNumberFormat="1" applyFont="1" applyFill="1" applyBorder="1" applyAlignment="1">
      <alignment horizontal="right" vertical="center" wrapText="1" readingOrder="1"/>
    </xf>
    <xf numFmtId="2" fontId="34" fillId="0" borderId="1" xfId="0" applyNumberFormat="1" applyFont="1" applyFill="1" applyBorder="1" applyAlignment="1">
      <alignment horizontal="right" vertical="center" wrapText="1" readingOrder="1"/>
    </xf>
    <xf numFmtId="0" fontId="36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/>
    <xf numFmtId="2" fontId="7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Fill="1"/>
    <xf numFmtId="1" fontId="1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2" fontId="28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17" fillId="0" borderId="1" xfId="0" applyFont="1" applyBorder="1" applyAlignment="1">
      <alignment horizontal="center" vertical="center" wrapText="1"/>
    </xf>
    <xf numFmtId="1" fontId="0" fillId="0" borderId="0" xfId="0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37" fillId="0" borderId="4" xfId="0" applyFont="1" applyFill="1" applyBorder="1" applyAlignment="1" applyProtection="1">
      <alignment horizontal="center" vertical="center"/>
    </xf>
    <xf numFmtId="0" fontId="29" fillId="0" borderId="1" xfId="3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" fontId="37" fillId="3" borderId="1" xfId="0" applyNumberFormat="1" applyFont="1" applyFill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" fontId="26" fillId="0" borderId="1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top" wrapText="1"/>
    </xf>
    <xf numFmtId="0" fontId="14" fillId="0" borderId="0" xfId="0" applyFont="1"/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10" fillId="0" borderId="0" xfId="0" applyFont="1"/>
    <xf numFmtId="1" fontId="10" fillId="4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7" fillId="0" borderId="2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8" fillId="0" borderId="2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3" fontId="29" fillId="4" borderId="2" xfId="1" applyNumberFormat="1" applyFont="1" applyFill="1" applyBorder="1" applyAlignment="1" applyProtection="1">
      <alignment horizontal="center" vertical="center" wrapText="1"/>
      <protection hidden="1"/>
    </xf>
    <xf numFmtId="43" fontId="29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31" fillId="3" borderId="1" xfId="0" applyFont="1" applyFill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32" fillId="6" borderId="1" xfId="0" applyFont="1" applyFill="1" applyBorder="1" applyAlignment="1" applyProtection="1">
      <alignment horizontal="center" vertical="center" wrapText="1"/>
      <protection hidden="1"/>
    </xf>
  </cellXfs>
  <cellStyles count="5">
    <cellStyle name="Comma" xfId="1" builtinId="3"/>
    <cellStyle name="Normal" xfId="0" builtinId="0"/>
    <cellStyle name="Normal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Office/MPR%20OLM/MPR%2015-16/March%202016/Intensive/State%20(I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Office/MPR%20OLM/MPR%2015-16/March%202016/TRIPTI/MPR%20State%20(TRIPTI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Office/MPR%20OLM/MPR%2015-16/March%202016/Non%20Intensive/State%20(N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gir"/>
      <sheetName val="Deogarh"/>
      <sheetName val="Gajapati"/>
      <sheetName val="Ganjam"/>
      <sheetName val="Kalahandi"/>
      <sheetName val="Kandhamal"/>
      <sheetName val="Koraput"/>
      <sheetName val="Malkangiri"/>
      <sheetName val="Mayurbhanj"/>
      <sheetName val="Nuapada"/>
      <sheetName val="Rayagada"/>
      <sheetName val="Sambalpur"/>
      <sheetName val="Sonepur"/>
      <sheetName val="Sundergarh"/>
      <sheetName val="State"/>
      <sheetName val="Dist(Cum)"/>
      <sheetName val="Dist(CM)"/>
      <sheetName val="Dist(CY)"/>
      <sheetName val="Block (Cumulative)"/>
      <sheetName val="Block (CY)"/>
      <sheetName val="Livelih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7">
          <cell r="C57">
            <v>95</v>
          </cell>
        </row>
      </sheetData>
      <sheetData sheetId="16"/>
      <sheetData sheetId="17">
        <row r="104">
          <cell r="C104">
            <v>0</v>
          </cell>
        </row>
      </sheetData>
      <sheetData sheetId="18"/>
      <sheetData sheetId="19"/>
      <sheetData sheetId="20">
        <row r="4">
          <cell r="D4">
            <v>1</v>
          </cell>
          <cell r="E4">
            <v>53</v>
          </cell>
          <cell r="F4">
            <v>1</v>
          </cell>
          <cell r="G4">
            <v>53</v>
          </cell>
          <cell r="H4">
            <v>1</v>
          </cell>
          <cell r="I4">
            <v>0</v>
          </cell>
          <cell r="J4">
            <v>0</v>
          </cell>
          <cell r="K4">
            <v>2</v>
          </cell>
          <cell r="L4">
            <v>107</v>
          </cell>
          <cell r="M4">
            <v>122</v>
          </cell>
          <cell r="N4">
            <v>0</v>
          </cell>
          <cell r="O4">
            <v>1</v>
          </cell>
          <cell r="P4">
            <v>1</v>
          </cell>
          <cell r="Q4">
            <v>169000</v>
          </cell>
          <cell r="R4">
            <v>1</v>
          </cell>
          <cell r="S4">
            <v>1</v>
          </cell>
          <cell r="T4">
            <v>1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1</v>
          </cell>
          <cell r="E6">
            <v>52</v>
          </cell>
          <cell r="F6">
            <v>1</v>
          </cell>
          <cell r="G6">
            <v>66</v>
          </cell>
          <cell r="H6">
            <v>1</v>
          </cell>
          <cell r="I6">
            <v>0</v>
          </cell>
          <cell r="J6">
            <v>0</v>
          </cell>
          <cell r="K6">
            <v>2</v>
          </cell>
          <cell r="L6">
            <v>118</v>
          </cell>
          <cell r="M6">
            <v>0</v>
          </cell>
          <cell r="N6">
            <v>0</v>
          </cell>
          <cell r="O6">
            <v>1</v>
          </cell>
          <cell r="P6">
            <v>1</v>
          </cell>
          <cell r="Q6">
            <v>169000</v>
          </cell>
          <cell r="R6">
            <v>1</v>
          </cell>
          <cell r="S6">
            <v>1</v>
          </cell>
          <cell r="T6">
            <v>1</v>
          </cell>
        </row>
        <row r="7">
          <cell r="D7">
            <v>15</v>
          </cell>
          <cell r="E7">
            <v>900</v>
          </cell>
          <cell r="F7">
            <v>5</v>
          </cell>
          <cell r="G7">
            <v>315</v>
          </cell>
          <cell r="H7">
            <v>4</v>
          </cell>
          <cell r="I7">
            <v>1</v>
          </cell>
          <cell r="J7">
            <v>2</v>
          </cell>
          <cell r="K7">
            <v>13</v>
          </cell>
          <cell r="L7">
            <v>803</v>
          </cell>
          <cell r="M7">
            <v>601.15</v>
          </cell>
          <cell r="N7">
            <v>0</v>
          </cell>
          <cell r="O7">
            <v>10</v>
          </cell>
          <cell r="P7">
            <v>10</v>
          </cell>
          <cell r="Q7">
            <v>2926737</v>
          </cell>
          <cell r="R7">
            <v>1</v>
          </cell>
          <cell r="S7">
            <v>2</v>
          </cell>
          <cell r="T7">
            <v>0</v>
          </cell>
        </row>
        <row r="8">
          <cell r="D8">
            <v>4</v>
          </cell>
          <cell r="E8">
            <v>236</v>
          </cell>
          <cell r="F8">
            <v>9</v>
          </cell>
          <cell r="G8">
            <v>448</v>
          </cell>
          <cell r="H8">
            <v>2</v>
          </cell>
          <cell r="I8">
            <v>0</v>
          </cell>
          <cell r="J8">
            <v>0</v>
          </cell>
          <cell r="K8">
            <v>9</v>
          </cell>
          <cell r="L8">
            <v>448</v>
          </cell>
          <cell r="M8">
            <v>0</v>
          </cell>
          <cell r="N8">
            <v>3037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</v>
          </cell>
          <cell r="E9">
            <v>971</v>
          </cell>
          <cell r="F9">
            <v>1</v>
          </cell>
          <cell r="G9">
            <v>52</v>
          </cell>
          <cell r="H9">
            <v>7</v>
          </cell>
          <cell r="I9">
            <v>0</v>
          </cell>
          <cell r="J9">
            <v>0</v>
          </cell>
          <cell r="K9">
            <v>7</v>
          </cell>
          <cell r="L9">
            <v>566</v>
          </cell>
          <cell r="M9">
            <v>0</v>
          </cell>
          <cell r="N9">
            <v>0</v>
          </cell>
          <cell r="O9">
            <v>8</v>
          </cell>
          <cell r="P9">
            <v>8</v>
          </cell>
          <cell r="Q9">
            <v>2511290</v>
          </cell>
          <cell r="R9">
            <v>6</v>
          </cell>
          <cell r="S9">
            <v>6</v>
          </cell>
          <cell r="T9">
            <v>0</v>
          </cell>
        </row>
        <row r="10">
          <cell r="D10">
            <v>11</v>
          </cell>
          <cell r="E10">
            <v>407</v>
          </cell>
          <cell r="F10">
            <v>23</v>
          </cell>
          <cell r="G10">
            <v>1017</v>
          </cell>
          <cell r="H10">
            <v>23</v>
          </cell>
          <cell r="I10">
            <v>0</v>
          </cell>
          <cell r="J10">
            <v>0</v>
          </cell>
          <cell r="K10">
            <v>33</v>
          </cell>
          <cell r="L10">
            <v>1424</v>
          </cell>
          <cell r="M10">
            <v>361</v>
          </cell>
          <cell r="N10">
            <v>0</v>
          </cell>
          <cell r="O10">
            <v>17</v>
          </cell>
          <cell r="P10">
            <v>17</v>
          </cell>
          <cell r="Q10">
            <v>5824215</v>
          </cell>
          <cell r="R10">
            <v>15</v>
          </cell>
          <cell r="S10">
            <v>0</v>
          </cell>
          <cell r="T10">
            <v>0</v>
          </cell>
        </row>
        <row r="11">
          <cell r="D11">
            <v>3</v>
          </cell>
          <cell r="E11">
            <v>146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</v>
          </cell>
          <cell r="L11">
            <v>146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15</v>
          </cell>
          <cell r="E12">
            <v>659</v>
          </cell>
          <cell r="F12">
            <v>6</v>
          </cell>
          <cell r="G12">
            <v>238</v>
          </cell>
          <cell r="H12">
            <v>6</v>
          </cell>
          <cell r="I12">
            <v>0</v>
          </cell>
          <cell r="J12">
            <v>0</v>
          </cell>
          <cell r="K12">
            <v>21</v>
          </cell>
          <cell r="L12">
            <v>897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360000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11</v>
          </cell>
          <cell r="E13">
            <v>885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13</v>
          </cell>
          <cell r="E15">
            <v>621</v>
          </cell>
          <cell r="F15">
            <v>10</v>
          </cell>
          <cell r="G15">
            <v>642</v>
          </cell>
          <cell r="H15">
            <v>9</v>
          </cell>
          <cell r="I15">
            <v>1</v>
          </cell>
          <cell r="J15">
            <v>0</v>
          </cell>
          <cell r="K15">
            <v>11</v>
          </cell>
          <cell r="L15">
            <v>708</v>
          </cell>
          <cell r="M15">
            <v>120</v>
          </cell>
          <cell r="N15">
            <v>0</v>
          </cell>
          <cell r="O15">
            <v>6</v>
          </cell>
          <cell r="P15">
            <v>6</v>
          </cell>
          <cell r="Q15">
            <v>740150</v>
          </cell>
          <cell r="R15">
            <v>6</v>
          </cell>
          <cell r="S15">
            <v>1</v>
          </cell>
          <cell r="T15">
            <v>66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5</v>
          </cell>
          <cell r="G19">
            <v>392</v>
          </cell>
          <cell r="H19">
            <v>1</v>
          </cell>
          <cell r="I19">
            <v>1</v>
          </cell>
          <cell r="J19">
            <v>4</v>
          </cell>
          <cell r="K19">
            <v>5</v>
          </cell>
          <cell r="L19">
            <v>392</v>
          </cell>
          <cell r="M19">
            <v>306</v>
          </cell>
          <cell r="N19">
            <v>0</v>
          </cell>
          <cell r="O19">
            <v>4</v>
          </cell>
          <cell r="P19">
            <v>4</v>
          </cell>
          <cell r="Q19">
            <v>856750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16</v>
          </cell>
          <cell r="E21">
            <v>740</v>
          </cell>
          <cell r="F21">
            <v>5</v>
          </cell>
          <cell r="G21">
            <v>190</v>
          </cell>
          <cell r="H21">
            <v>21</v>
          </cell>
          <cell r="I21">
            <v>0</v>
          </cell>
          <cell r="J21">
            <v>0</v>
          </cell>
          <cell r="K21">
            <v>21</v>
          </cell>
          <cell r="L21">
            <v>930</v>
          </cell>
          <cell r="M21">
            <v>0</v>
          </cell>
          <cell r="N21">
            <v>0</v>
          </cell>
          <cell r="O21">
            <v>14</v>
          </cell>
          <cell r="P21">
            <v>14</v>
          </cell>
          <cell r="Q21">
            <v>504000</v>
          </cell>
          <cell r="R21">
            <v>14</v>
          </cell>
          <cell r="S21">
            <v>14</v>
          </cell>
          <cell r="T21">
            <v>14</v>
          </cell>
        </row>
        <row r="22">
          <cell r="D22">
            <v>0</v>
          </cell>
          <cell r="E22">
            <v>0</v>
          </cell>
          <cell r="F22">
            <v>11</v>
          </cell>
          <cell r="G22">
            <v>583</v>
          </cell>
          <cell r="H22">
            <v>11</v>
          </cell>
          <cell r="I22">
            <v>1</v>
          </cell>
          <cell r="J22">
            <v>0</v>
          </cell>
          <cell r="K22">
            <v>11</v>
          </cell>
          <cell r="L22">
            <v>583</v>
          </cell>
          <cell r="M22">
            <v>776.7</v>
          </cell>
          <cell r="N22">
            <v>0</v>
          </cell>
          <cell r="O22">
            <v>11</v>
          </cell>
          <cell r="P22">
            <v>11</v>
          </cell>
          <cell r="Q22">
            <v>1278487</v>
          </cell>
          <cell r="R22">
            <v>11</v>
          </cell>
          <cell r="S22">
            <v>11</v>
          </cell>
          <cell r="T22">
            <v>583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19</v>
          </cell>
          <cell r="E24">
            <v>505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4</v>
          </cell>
          <cell r="E25">
            <v>160</v>
          </cell>
          <cell r="F25">
            <v>19</v>
          </cell>
          <cell r="G25">
            <v>879</v>
          </cell>
          <cell r="H25">
            <v>17</v>
          </cell>
          <cell r="I25">
            <v>3</v>
          </cell>
          <cell r="J25">
            <v>1</v>
          </cell>
          <cell r="K25">
            <v>23</v>
          </cell>
          <cell r="L25">
            <v>1039</v>
          </cell>
          <cell r="M25">
            <v>512</v>
          </cell>
          <cell r="N25">
            <v>0</v>
          </cell>
          <cell r="O25">
            <v>17</v>
          </cell>
          <cell r="P25">
            <v>17</v>
          </cell>
          <cell r="Q25">
            <v>1351000</v>
          </cell>
          <cell r="R25">
            <v>17</v>
          </cell>
          <cell r="S25">
            <v>17</v>
          </cell>
          <cell r="T25">
            <v>17</v>
          </cell>
        </row>
        <row r="26">
          <cell r="D26">
            <v>0</v>
          </cell>
          <cell r="E26">
            <v>0</v>
          </cell>
          <cell r="F26">
            <v>4</v>
          </cell>
          <cell r="G26">
            <v>210</v>
          </cell>
          <cell r="H26">
            <v>0</v>
          </cell>
          <cell r="I26">
            <v>0</v>
          </cell>
          <cell r="J26">
            <v>0</v>
          </cell>
          <cell r="K26">
            <v>4</v>
          </cell>
          <cell r="L26">
            <v>210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9</v>
          </cell>
          <cell r="E27">
            <v>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9</v>
          </cell>
          <cell r="L27">
            <v>434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5</v>
          </cell>
          <cell r="E28">
            <v>223</v>
          </cell>
          <cell r="F28">
            <v>37</v>
          </cell>
          <cell r="G28">
            <v>1870</v>
          </cell>
          <cell r="H28">
            <v>17</v>
          </cell>
          <cell r="I28">
            <v>0</v>
          </cell>
          <cell r="J28">
            <v>0</v>
          </cell>
          <cell r="K28">
            <v>42</v>
          </cell>
          <cell r="L28">
            <v>2093</v>
          </cell>
          <cell r="M28">
            <v>0</v>
          </cell>
          <cell r="N28">
            <v>0</v>
          </cell>
          <cell r="O28">
            <v>37</v>
          </cell>
          <cell r="P28">
            <v>42</v>
          </cell>
          <cell r="Q28">
            <v>4107020</v>
          </cell>
          <cell r="R28">
            <v>0</v>
          </cell>
          <cell r="S28">
            <v>4</v>
          </cell>
          <cell r="T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12</v>
          </cell>
          <cell r="E30">
            <v>731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12</v>
          </cell>
          <cell r="L30">
            <v>731</v>
          </cell>
          <cell r="M30">
            <v>0</v>
          </cell>
          <cell r="N30">
            <v>0</v>
          </cell>
          <cell r="O30">
            <v>0</v>
          </cell>
          <cell r="P30">
            <v>8</v>
          </cell>
          <cell r="Q30">
            <v>272000</v>
          </cell>
          <cell r="R30">
            <v>0</v>
          </cell>
          <cell r="S30">
            <v>2</v>
          </cell>
          <cell r="T30">
            <v>0</v>
          </cell>
        </row>
        <row r="31">
          <cell r="D31">
            <v>2</v>
          </cell>
          <cell r="E31">
            <v>100</v>
          </cell>
          <cell r="F31">
            <v>3</v>
          </cell>
          <cell r="G31">
            <v>150</v>
          </cell>
          <cell r="H31">
            <v>2</v>
          </cell>
          <cell r="I31">
            <v>0</v>
          </cell>
          <cell r="J31">
            <v>0</v>
          </cell>
          <cell r="K31">
            <v>5</v>
          </cell>
          <cell r="L31">
            <v>250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305000</v>
          </cell>
          <cell r="R31">
            <v>1</v>
          </cell>
          <cell r="S31">
            <v>1</v>
          </cell>
          <cell r="T31">
            <v>50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2</v>
          </cell>
          <cell r="E33">
            <v>130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</v>
          </cell>
          <cell r="L33">
            <v>130</v>
          </cell>
          <cell r="M33">
            <v>0</v>
          </cell>
          <cell r="N33">
            <v>0</v>
          </cell>
          <cell r="O33">
            <v>2</v>
          </cell>
          <cell r="P33">
            <v>2</v>
          </cell>
          <cell r="Q33">
            <v>309000</v>
          </cell>
          <cell r="R33">
            <v>1</v>
          </cell>
          <cell r="S33">
            <v>1</v>
          </cell>
          <cell r="T33">
            <v>100</v>
          </cell>
        </row>
        <row r="34">
          <cell r="D34">
            <v>1</v>
          </cell>
          <cell r="E34">
            <v>35</v>
          </cell>
          <cell r="F34">
            <v>6</v>
          </cell>
          <cell r="G34">
            <v>300</v>
          </cell>
          <cell r="H34">
            <v>6</v>
          </cell>
          <cell r="I34">
            <v>2</v>
          </cell>
          <cell r="J34">
            <v>1</v>
          </cell>
          <cell r="K34">
            <v>7</v>
          </cell>
          <cell r="L34">
            <v>335</v>
          </cell>
          <cell r="M34">
            <v>75</v>
          </cell>
          <cell r="N34">
            <v>0</v>
          </cell>
          <cell r="O34">
            <v>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6</v>
          </cell>
          <cell r="E36">
            <v>251</v>
          </cell>
          <cell r="F36">
            <v>12</v>
          </cell>
          <cell r="G36">
            <v>475</v>
          </cell>
          <cell r="H36">
            <v>12</v>
          </cell>
          <cell r="I36">
            <v>0</v>
          </cell>
          <cell r="J36">
            <v>0</v>
          </cell>
          <cell r="K36">
            <v>18</v>
          </cell>
          <cell r="L36">
            <v>726</v>
          </cell>
          <cell r="M36">
            <v>0</v>
          </cell>
          <cell r="N36">
            <v>0</v>
          </cell>
          <cell r="O36">
            <v>12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F40">
            <v>1</v>
          </cell>
          <cell r="G40">
            <v>38</v>
          </cell>
          <cell r="H40">
            <v>1</v>
          </cell>
          <cell r="I40">
            <v>0</v>
          </cell>
          <cell r="J40">
            <v>0</v>
          </cell>
          <cell r="K40">
            <v>1</v>
          </cell>
          <cell r="L40">
            <v>38</v>
          </cell>
          <cell r="M40">
            <v>29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1</v>
          </cell>
          <cell r="E41">
            <v>30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8</v>
          </cell>
          <cell r="G43">
            <v>494</v>
          </cell>
          <cell r="H43">
            <v>7</v>
          </cell>
          <cell r="I43">
            <v>1</v>
          </cell>
          <cell r="J43">
            <v>0</v>
          </cell>
          <cell r="K43">
            <v>8</v>
          </cell>
          <cell r="L43">
            <v>494</v>
          </cell>
          <cell r="M43">
            <v>295</v>
          </cell>
          <cell r="N43">
            <v>0</v>
          </cell>
          <cell r="O43">
            <v>6</v>
          </cell>
          <cell r="P43">
            <v>6</v>
          </cell>
          <cell r="Q43">
            <v>1097450</v>
          </cell>
          <cell r="R43">
            <v>6</v>
          </cell>
          <cell r="S43">
            <v>6</v>
          </cell>
          <cell r="T43">
            <v>494</v>
          </cell>
        </row>
        <row r="44">
          <cell r="D44">
            <v>0</v>
          </cell>
          <cell r="E44">
            <v>0</v>
          </cell>
          <cell r="F44">
            <v>10</v>
          </cell>
          <cell r="G44">
            <v>439</v>
          </cell>
          <cell r="H44">
            <v>0</v>
          </cell>
          <cell r="I44">
            <v>0</v>
          </cell>
          <cell r="J44">
            <v>0</v>
          </cell>
          <cell r="K44">
            <v>10</v>
          </cell>
          <cell r="L44">
            <v>439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4</v>
          </cell>
          <cell r="E45">
            <v>157</v>
          </cell>
          <cell r="F45">
            <v>2</v>
          </cell>
          <cell r="G45">
            <v>71</v>
          </cell>
          <cell r="H45">
            <v>0</v>
          </cell>
          <cell r="I45">
            <v>0</v>
          </cell>
          <cell r="J45">
            <v>0</v>
          </cell>
          <cell r="K45">
            <v>2</v>
          </cell>
          <cell r="L45">
            <v>71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gul"/>
      <sheetName val="Balasore"/>
      <sheetName val="Bhadrak"/>
      <sheetName val="Cuttack"/>
      <sheetName val="Jagatsinghpur"/>
      <sheetName val="Jajpur"/>
      <sheetName val="Kendrapara"/>
      <sheetName val="Khurda"/>
      <sheetName val="Nayagarh"/>
      <sheetName val="Puri"/>
      <sheetName val="State"/>
      <sheetName val="District (Cumulative)"/>
      <sheetName val="District (CM)"/>
      <sheetName val="District (CY)"/>
      <sheetName val="Block (Cumulative)"/>
      <sheetName val="Block (CY)"/>
      <sheetName val="Livelihoo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7">
          <cell r="C57">
            <v>797</v>
          </cell>
        </row>
      </sheetData>
      <sheetData sheetId="12"/>
      <sheetData sheetId="13">
        <row r="104">
          <cell r="C104">
            <v>1</v>
          </cell>
        </row>
      </sheetData>
      <sheetData sheetId="14"/>
      <sheetData sheetId="15"/>
      <sheetData sheetId="16">
        <row r="4">
          <cell r="D4">
            <v>196</v>
          </cell>
          <cell r="E4">
            <v>16135</v>
          </cell>
          <cell r="F4">
            <v>46</v>
          </cell>
          <cell r="G4">
            <v>3473</v>
          </cell>
          <cell r="H4">
            <v>46</v>
          </cell>
          <cell r="I4">
            <v>33</v>
          </cell>
          <cell r="J4">
            <v>2</v>
          </cell>
          <cell r="K4">
            <v>217</v>
          </cell>
          <cell r="L4">
            <v>17136</v>
          </cell>
          <cell r="M4">
            <v>14013</v>
          </cell>
          <cell r="N4">
            <v>0</v>
          </cell>
          <cell r="O4">
            <v>174</v>
          </cell>
          <cell r="P4">
            <v>174</v>
          </cell>
          <cell r="Q4">
            <v>10064142</v>
          </cell>
          <cell r="R4">
            <v>157</v>
          </cell>
          <cell r="S4">
            <v>157</v>
          </cell>
          <cell r="T4">
            <v>11465</v>
          </cell>
        </row>
        <row r="5">
          <cell r="D5">
            <v>8</v>
          </cell>
          <cell r="E5">
            <v>377</v>
          </cell>
          <cell r="F5">
            <v>22</v>
          </cell>
          <cell r="G5">
            <v>1198</v>
          </cell>
          <cell r="H5">
            <v>7</v>
          </cell>
          <cell r="I5">
            <v>0</v>
          </cell>
          <cell r="J5">
            <v>0</v>
          </cell>
          <cell r="K5">
            <v>30</v>
          </cell>
          <cell r="L5">
            <v>1584</v>
          </cell>
          <cell r="M5">
            <v>0</v>
          </cell>
          <cell r="N5">
            <v>8294</v>
          </cell>
          <cell r="O5">
            <v>3</v>
          </cell>
          <cell r="P5">
            <v>3</v>
          </cell>
          <cell r="Q5">
            <v>1908221</v>
          </cell>
          <cell r="R5">
            <v>3</v>
          </cell>
          <cell r="S5">
            <v>3</v>
          </cell>
          <cell r="T5">
            <v>186</v>
          </cell>
        </row>
        <row r="6">
          <cell r="D6">
            <v>11</v>
          </cell>
          <cell r="E6">
            <v>485</v>
          </cell>
          <cell r="F6">
            <v>0</v>
          </cell>
          <cell r="G6">
            <v>0</v>
          </cell>
          <cell r="H6">
            <v>4</v>
          </cell>
          <cell r="I6">
            <v>0</v>
          </cell>
          <cell r="J6">
            <v>0</v>
          </cell>
          <cell r="K6">
            <v>11</v>
          </cell>
          <cell r="L6">
            <v>485</v>
          </cell>
          <cell r="M6">
            <v>0</v>
          </cell>
          <cell r="N6">
            <v>0</v>
          </cell>
          <cell r="O6">
            <v>4</v>
          </cell>
          <cell r="P6">
            <v>4</v>
          </cell>
          <cell r="Q6">
            <v>780982</v>
          </cell>
          <cell r="R6">
            <v>4</v>
          </cell>
          <cell r="S6">
            <v>4</v>
          </cell>
          <cell r="T6">
            <v>153</v>
          </cell>
        </row>
        <row r="7">
          <cell r="D7">
            <v>0</v>
          </cell>
          <cell r="E7">
            <v>0</v>
          </cell>
          <cell r="F7">
            <v>153</v>
          </cell>
          <cell r="G7">
            <v>8627</v>
          </cell>
          <cell r="H7">
            <v>153</v>
          </cell>
          <cell r="I7">
            <v>29</v>
          </cell>
          <cell r="J7">
            <v>7</v>
          </cell>
          <cell r="K7">
            <v>153</v>
          </cell>
          <cell r="L7">
            <v>8627</v>
          </cell>
          <cell r="M7">
            <v>5459</v>
          </cell>
          <cell r="N7">
            <v>0</v>
          </cell>
          <cell r="O7">
            <v>153</v>
          </cell>
          <cell r="P7">
            <v>153</v>
          </cell>
          <cell r="Q7">
            <v>4322000</v>
          </cell>
          <cell r="R7">
            <v>153</v>
          </cell>
          <cell r="S7">
            <v>153</v>
          </cell>
          <cell r="T7">
            <v>8627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33</v>
          </cell>
          <cell r="E9">
            <v>1392</v>
          </cell>
          <cell r="F9">
            <v>25</v>
          </cell>
          <cell r="G9">
            <v>914</v>
          </cell>
          <cell r="H9">
            <v>0</v>
          </cell>
          <cell r="I9">
            <v>0</v>
          </cell>
          <cell r="J9">
            <v>0</v>
          </cell>
          <cell r="K9">
            <v>33</v>
          </cell>
          <cell r="L9">
            <v>1392</v>
          </cell>
          <cell r="M9">
            <v>0</v>
          </cell>
          <cell r="N9">
            <v>0</v>
          </cell>
          <cell r="O9">
            <v>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203</v>
          </cell>
          <cell r="E10">
            <v>12529</v>
          </cell>
          <cell r="F10">
            <v>123</v>
          </cell>
          <cell r="G10">
            <v>8674</v>
          </cell>
          <cell r="H10">
            <v>166</v>
          </cell>
          <cell r="I10">
            <v>14</v>
          </cell>
          <cell r="J10">
            <v>6</v>
          </cell>
          <cell r="K10">
            <v>326</v>
          </cell>
          <cell r="L10">
            <v>18666</v>
          </cell>
          <cell r="M10">
            <v>14926</v>
          </cell>
          <cell r="N10">
            <v>0</v>
          </cell>
          <cell r="O10">
            <v>270</v>
          </cell>
          <cell r="P10">
            <v>190</v>
          </cell>
          <cell r="Q10">
            <v>7921700</v>
          </cell>
          <cell r="R10">
            <v>173</v>
          </cell>
          <cell r="S10">
            <v>173</v>
          </cell>
          <cell r="T10">
            <v>6756</v>
          </cell>
        </row>
        <row r="11">
          <cell r="D11">
            <v>40</v>
          </cell>
          <cell r="E11">
            <v>1932</v>
          </cell>
          <cell r="F11">
            <v>15</v>
          </cell>
          <cell r="G11">
            <v>667</v>
          </cell>
          <cell r="H11">
            <v>15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5</v>
          </cell>
          <cell r="E12">
            <v>218</v>
          </cell>
          <cell r="F12">
            <v>9</v>
          </cell>
          <cell r="G12">
            <v>374</v>
          </cell>
          <cell r="H12">
            <v>7</v>
          </cell>
          <cell r="I12">
            <v>0</v>
          </cell>
          <cell r="J12">
            <v>0</v>
          </cell>
          <cell r="K12">
            <v>18</v>
          </cell>
          <cell r="L12">
            <v>782</v>
          </cell>
          <cell r="M12">
            <v>0</v>
          </cell>
          <cell r="N12">
            <v>0</v>
          </cell>
          <cell r="O12">
            <v>18</v>
          </cell>
          <cell r="P12">
            <v>9</v>
          </cell>
          <cell r="Q12">
            <v>1012100</v>
          </cell>
          <cell r="R12">
            <v>2</v>
          </cell>
          <cell r="S12">
            <v>2</v>
          </cell>
          <cell r="T12">
            <v>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84</v>
          </cell>
          <cell r="I13">
            <v>13</v>
          </cell>
          <cell r="J13">
            <v>0</v>
          </cell>
          <cell r="K13">
            <v>84</v>
          </cell>
          <cell r="L13">
            <v>6158</v>
          </cell>
          <cell r="M13">
            <v>2144</v>
          </cell>
          <cell r="N13">
            <v>0</v>
          </cell>
          <cell r="O13">
            <v>84</v>
          </cell>
          <cell r="P13">
            <v>84</v>
          </cell>
          <cell r="Q13">
            <v>5449470</v>
          </cell>
          <cell r="R13">
            <v>84</v>
          </cell>
          <cell r="S13">
            <v>84</v>
          </cell>
          <cell r="T13">
            <v>84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5</v>
          </cell>
          <cell r="E15">
            <v>243</v>
          </cell>
          <cell r="F15">
            <v>84</v>
          </cell>
          <cell r="G15">
            <v>6158</v>
          </cell>
          <cell r="H15">
            <v>0</v>
          </cell>
          <cell r="I15">
            <v>0</v>
          </cell>
          <cell r="J15">
            <v>0</v>
          </cell>
          <cell r="K15">
            <v>5</v>
          </cell>
          <cell r="L15">
            <v>243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132</v>
          </cell>
          <cell r="E16">
            <v>5406</v>
          </cell>
          <cell r="F16">
            <v>18</v>
          </cell>
          <cell r="G16">
            <v>651</v>
          </cell>
          <cell r="H16">
            <v>12</v>
          </cell>
          <cell r="I16">
            <v>5</v>
          </cell>
          <cell r="J16">
            <v>4</v>
          </cell>
          <cell r="K16">
            <v>74</v>
          </cell>
          <cell r="L16">
            <v>2890</v>
          </cell>
          <cell r="M16">
            <v>818</v>
          </cell>
          <cell r="N16">
            <v>0</v>
          </cell>
          <cell r="O16">
            <v>72</v>
          </cell>
          <cell r="P16">
            <v>72</v>
          </cell>
          <cell r="Q16">
            <v>2426310</v>
          </cell>
          <cell r="R16">
            <v>65</v>
          </cell>
          <cell r="S16">
            <v>65</v>
          </cell>
          <cell r="T16">
            <v>123</v>
          </cell>
        </row>
        <row r="17">
          <cell r="D17">
            <v>67</v>
          </cell>
          <cell r="E17">
            <v>3111</v>
          </cell>
          <cell r="F17">
            <v>57</v>
          </cell>
          <cell r="G17">
            <v>2359</v>
          </cell>
          <cell r="H17">
            <v>44</v>
          </cell>
          <cell r="I17">
            <v>0</v>
          </cell>
          <cell r="J17">
            <v>0</v>
          </cell>
          <cell r="K17">
            <v>76</v>
          </cell>
          <cell r="L17">
            <v>3579</v>
          </cell>
          <cell r="M17">
            <v>0</v>
          </cell>
          <cell r="N17">
            <v>0</v>
          </cell>
          <cell r="O17">
            <v>46</v>
          </cell>
          <cell r="P17">
            <v>40</v>
          </cell>
          <cell r="Q17">
            <v>13839501</v>
          </cell>
          <cell r="R17">
            <v>0</v>
          </cell>
          <cell r="S17">
            <v>0</v>
          </cell>
          <cell r="T17">
            <v>0</v>
          </cell>
        </row>
        <row r="18">
          <cell r="D18">
            <v>9</v>
          </cell>
          <cell r="E18">
            <v>478</v>
          </cell>
          <cell r="F18">
            <v>3</v>
          </cell>
          <cell r="G18">
            <v>91</v>
          </cell>
          <cell r="H18">
            <v>3</v>
          </cell>
          <cell r="I18">
            <v>0</v>
          </cell>
          <cell r="J18">
            <v>0</v>
          </cell>
          <cell r="K18">
            <v>12</v>
          </cell>
          <cell r="L18">
            <v>569</v>
          </cell>
          <cell r="M18">
            <v>0</v>
          </cell>
          <cell r="N18">
            <v>0</v>
          </cell>
          <cell r="O18">
            <v>3</v>
          </cell>
          <cell r="P18">
            <v>8</v>
          </cell>
          <cell r="Q18">
            <v>322800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69</v>
          </cell>
          <cell r="E19">
            <v>550</v>
          </cell>
          <cell r="F19">
            <v>48</v>
          </cell>
          <cell r="G19">
            <v>2780</v>
          </cell>
          <cell r="H19">
            <v>28</v>
          </cell>
          <cell r="I19">
            <v>0</v>
          </cell>
          <cell r="J19">
            <v>0</v>
          </cell>
          <cell r="K19">
            <v>94</v>
          </cell>
          <cell r="L19">
            <v>5809</v>
          </cell>
          <cell r="M19">
            <v>2867</v>
          </cell>
          <cell r="N19">
            <v>0</v>
          </cell>
          <cell r="O19">
            <v>72</v>
          </cell>
          <cell r="P19">
            <v>15</v>
          </cell>
          <cell r="Q19">
            <v>421140</v>
          </cell>
          <cell r="R19">
            <v>66</v>
          </cell>
          <cell r="S19">
            <v>65</v>
          </cell>
          <cell r="T19">
            <v>3851</v>
          </cell>
        </row>
        <row r="20">
          <cell r="D20">
            <v>18</v>
          </cell>
          <cell r="E20">
            <v>200</v>
          </cell>
          <cell r="F20">
            <v>22</v>
          </cell>
          <cell r="G20">
            <v>729</v>
          </cell>
          <cell r="H20">
            <v>4</v>
          </cell>
          <cell r="I20">
            <v>0</v>
          </cell>
          <cell r="J20">
            <v>0</v>
          </cell>
          <cell r="K20">
            <v>9</v>
          </cell>
          <cell r="L20">
            <v>450</v>
          </cell>
          <cell r="M20">
            <v>0</v>
          </cell>
          <cell r="N20">
            <v>8800</v>
          </cell>
          <cell r="O20">
            <v>9</v>
          </cell>
          <cell r="P20">
            <v>6</v>
          </cell>
          <cell r="Q20">
            <v>3356680</v>
          </cell>
          <cell r="R20">
            <v>3</v>
          </cell>
          <cell r="S20">
            <v>2</v>
          </cell>
          <cell r="T20">
            <v>200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132</v>
          </cell>
          <cell r="E22">
            <v>9180</v>
          </cell>
          <cell r="F22">
            <v>32</v>
          </cell>
          <cell r="G22">
            <v>2489</v>
          </cell>
          <cell r="H22">
            <v>164</v>
          </cell>
          <cell r="I22">
            <v>35</v>
          </cell>
          <cell r="J22">
            <v>6</v>
          </cell>
          <cell r="K22">
            <v>164</v>
          </cell>
          <cell r="L22">
            <v>11667</v>
          </cell>
          <cell r="M22">
            <v>8615</v>
          </cell>
          <cell r="N22">
            <v>0</v>
          </cell>
          <cell r="O22">
            <v>164</v>
          </cell>
          <cell r="P22">
            <v>164</v>
          </cell>
          <cell r="Q22">
            <v>5177375</v>
          </cell>
          <cell r="R22">
            <v>0</v>
          </cell>
          <cell r="S22">
            <v>0</v>
          </cell>
          <cell r="T22">
            <v>130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9</v>
          </cell>
          <cell r="E24">
            <v>957</v>
          </cell>
          <cell r="F24">
            <v>5</v>
          </cell>
          <cell r="G24">
            <v>176</v>
          </cell>
          <cell r="H24">
            <v>0</v>
          </cell>
          <cell r="I24">
            <v>0</v>
          </cell>
          <cell r="J24">
            <v>0</v>
          </cell>
          <cell r="K24">
            <v>14</v>
          </cell>
          <cell r="L24">
            <v>1133</v>
          </cell>
          <cell r="M24">
            <v>0</v>
          </cell>
          <cell r="N24">
            <v>0</v>
          </cell>
          <cell r="O24">
            <v>5</v>
          </cell>
          <cell r="P24">
            <v>5</v>
          </cell>
          <cell r="Q24">
            <v>2234800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79</v>
          </cell>
          <cell r="E25">
            <v>5757</v>
          </cell>
          <cell r="F25">
            <v>0</v>
          </cell>
          <cell r="G25">
            <v>0</v>
          </cell>
          <cell r="H25">
            <v>65</v>
          </cell>
          <cell r="I25">
            <v>5</v>
          </cell>
          <cell r="J25">
            <v>4</v>
          </cell>
          <cell r="K25">
            <v>79</v>
          </cell>
          <cell r="L25">
            <v>5757</v>
          </cell>
          <cell r="M25">
            <v>2674.5</v>
          </cell>
          <cell r="N25">
            <v>1330</v>
          </cell>
          <cell r="O25">
            <v>25</v>
          </cell>
          <cell r="P25">
            <v>25</v>
          </cell>
          <cell r="Q25">
            <v>1428966</v>
          </cell>
          <cell r="R25">
            <v>1</v>
          </cell>
          <cell r="S25">
            <v>25</v>
          </cell>
          <cell r="T25">
            <v>10101</v>
          </cell>
        </row>
        <row r="26">
          <cell r="D26">
            <v>0</v>
          </cell>
          <cell r="E26">
            <v>0</v>
          </cell>
          <cell r="F26">
            <v>23</v>
          </cell>
          <cell r="G26">
            <v>891</v>
          </cell>
          <cell r="H26">
            <v>0</v>
          </cell>
          <cell r="I26">
            <v>0</v>
          </cell>
          <cell r="J26">
            <v>0</v>
          </cell>
          <cell r="K26">
            <v>9</v>
          </cell>
          <cell r="L26">
            <v>370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370</v>
          </cell>
        </row>
        <row r="27">
          <cell r="D27">
            <v>2</v>
          </cell>
          <cell r="E27">
            <v>160</v>
          </cell>
          <cell r="F27">
            <v>7</v>
          </cell>
          <cell r="G27">
            <v>467</v>
          </cell>
          <cell r="H27">
            <v>3</v>
          </cell>
          <cell r="I27">
            <v>0</v>
          </cell>
          <cell r="J27">
            <v>0</v>
          </cell>
          <cell r="K27">
            <v>6</v>
          </cell>
          <cell r="L27">
            <v>380</v>
          </cell>
          <cell r="M27">
            <v>0</v>
          </cell>
          <cell r="N27">
            <v>0</v>
          </cell>
          <cell r="O27">
            <v>5</v>
          </cell>
          <cell r="P27">
            <v>4</v>
          </cell>
          <cell r="Q27">
            <v>380800</v>
          </cell>
          <cell r="R27">
            <v>4</v>
          </cell>
          <cell r="S27">
            <v>3</v>
          </cell>
          <cell r="T27">
            <v>86</v>
          </cell>
        </row>
        <row r="28">
          <cell r="D28">
            <v>0</v>
          </cell>
          <cell r="E28">
            <v>0</v>
          </cell>
          <cell r="F28">
            <v>67</v>
          </cell>
          <cell r="G28">
            <v>4185</v>
          </cell>
          <cell r="H28">
            <v>55</v>
          </cell>
          <cell r="I28">
            <v>8</v>
          </cell>
          <cell r="J28">
            <v>3</v>
          </cell>
          <cell r="K28">
            <v>171</v>
          </cell>
          <cell r="L28">
            <v>10641</v>
          </cell>
          <cell r="M28">
            <v>5248.97</v>
          </cell>
          <cell r="N28">
            <v>0</v>
          </cell>
          <cell r="O28">
            <v>171</v>
          </cell>
          <cell r="P28">
            <v>171</v>
          </cell>
          <cell r="Q28">
            <v>13024168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8</v>
          </cell>
          <cell r="L29">
            <v>412</v>
          </cell>
          <cell r="M29">
            <v>0</v>
          </cell>
          <cell r="N29">
            <v>2478</v>
          </cell>
          <cell r="O29">
            <v>8</v>
          </cell>
          <cell r="P29">
            <v>8</v>
          </cell>
          <cell r="Q29">
            <v>375126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16</v>
          </cell>
          <cell r="E30">
            <v>644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19</v>
          </cell>
          <cell r="L30">
            <v>644</v>
          </cell>
          <cell r="M30">
            <v>0</v>
          </cell>
          <cell r="N30">
            <v>0</v>
          </cell>
          <cell r="O30">
            <v>12</v>
          </cell>
          <cell r="P30">
            <v>12</v>
          </cell>
          <cell r="Q30">
            <v>828000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153</v>
          </cell>
          <cell r="E31">
            <v>11333</v>
          </cell>
          <cell r="F31">
            <v>46</v>
          </cell>
          <cell r="G31">
            <v>3398</v>
          </cell>
          <cell r="H31">
            <v>62</v>
          </cell>
          <cell r="I31">
            <v>18</v>
          </cell>
          <cell r="J31">
            <v>7</v>
          </cell>
          <cell r="K31">
            <v>199</v>
          </cell>
          <cell r="L31">
            <v>14731</v>
          </cell>
          <cell r="M31">
            <v>6463</v>
          </cell>
          <cell r="N31">
            <v>0</v>
          </cell>
          <cell r="O31">
            <v>119</v>
          </cell>
          <cell r="P31">
            <v>82</v>
          </cell>
          <cell r="Q31">
            <v>8120020</v>
          </cell>
          <cell r="R31">
            <v>10</v>
          </cell>
          <cell r="S31">
            <v>10</v>
          </cell>
          <cell r="T31">
            <v>3708</v>
          </cell>
        </row>
        <row r="32">
          <cell r="D32">
            <v>0</v>
          </cell>
          <cell r="E32">
            <v>0</v>
          </cell>
          <cell r="F32">
            <v>21</v>
          </cell>
          <cell r="G32">
            <v>1124</v>
          </cell>
          <cell r="H32">
            <v>16</v>
          </cell>
          <cell r="I32">
            <v>0</v>
          </cell>
          <cell r="J32">
            <v>0</v>
          </cell>
          <cell r="K32">
            <v>21</v>
          </cell>
          <cell r="L32">
            <v>1124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17</v>
          </cell>
          <cell r="E33">
            <v>1331</v>
          </cell>
          <cell r="F33">
            <v>7</v>
          </cell>
          <cell r="G33">
            <v>294</v>
          </cell>
          <cell r="H33">
            <v>20</v>
          </cell>
          <cell r="I33">
            <v>0</v>
          </cell>
          <cell r="J33">
            <v>0</v>
          </cell>
          <cell r="K33">
            <v>24</v>
          </cell>
          <cell r="L33">
            <v>1625</v>
          </cell>
          <cell r="M33">
            <v>0</v>
          </cell>
          <cell r="N33">
            <v>0</v>
          </cell>
          <cell r="O33">
            <v>11</v>
          </cell>
          <cell r="P33">
            <v>13</v>
          </cell>
          <cell r="Q33">
            <v>1159200</v>
          </cell>
          <cell r="R33">
            <v>7</v>
          </cell>
          <cell r="S33">
            <v>7</v>
          </cell>
          <cell r="T33">
            <v>7</v>
          </cell>
        </row>
      </sheetData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gul"/>
      <sheetName val="Balangir"/>
      <sheetName val="Balasore"/>
      <sheetName val="Bargarh"/>
      <sheetName val="Bhadrak"/>
      <sheetName val="Boudh"/>
      <sheetName val="Cuttack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urd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M)"/>
      <sheetName val="Dist(CY)"/>
      <sheetName val="Dist(Cum)"/>
      <sheetName val="Block (CY)"/>
      <sheetName val="Block (Cum)"/>
      <sheetName val="Livelih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7">
          <cell r="C57">
            <v>0</v>
          </cell>
        </row>
      </sheetData>
      <sheetData sheetId="33"/>
      <sheetData sheetId="34"/>
      <sheetData sheetId="35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3</v>
          </cell>
          <cell r="E6">
            <v>121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17</v>
          </cell>
          <cell r="E7">
            <v>1135</v>
          </cell>
          <cell r="F7">
            <v>4</v>
          </cell>
          <cell r="G7">
            <v>190</v>
          </cell>
          <cell r="H7">
            <v>0</v>
          </cell>
          <cell r="I7">
            <v>0</v>
          </cell>
          <cell r="J7">
            <v>0</v>
          </cell>
          <cell r="K7">
            <v>21</v>
          </cell>
          <cell r="L7">
            <v>1325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7</v>
          </cell>
          <cell r="E9">
            <v>373</v>
          </cell>
          <cell r="F9">
            <v>5</v>
          </cell>
          <cell r="G9">
            <v>324</v>
          </cell>
          <cell r="H9">
            <v>0</v>
          </cell>
          <cell r="I9">
            <v>0</v>
          </cell>
          <cell r="J9">
            <v>0</v>
          </cell>
          <cell r="K9">
            <v>12</v>
          </cell>
          <cell r="L9">
            <v>697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89</v>
          </cell>
          <cell r="G10">
            <v>4581</v>
          </cell>
          <cell r="H10">
            <v>89</v>
          </cell>
          <cell r="I10">
            <v>14</v>
          </cell>
          <cell r="J10">
            <v>4</v>
          </cell>
          <cell r="K10">
            <v>89</v>
          </cell>
          <cell r="L10">
            <v>4581</v>
          </cell>
          <cell r="M10">
            <v>3842</v>
          </cell>
          <cell r="N10">
            <v>0</v>
          </cell>
          <cell r="O10">
            <v>89</v>
          </cell>
          <cell r="P10">
            <v>89</v>
          </cell>
          <cell r="Q10">
            <v>5303000</v>
          </cell>
          <cell r="R10">
            <v>89</v>
          </cell>
          <cell r="S10">
            <v>89</v>
          </cell>
          <cell r="T10">
            <v>75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14</v>
          </cell>
          <cell r="E13">
            <v>578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13</v>
          </cell>
          <cell r="E15">
            <v>546</v>
          </cell>
          <cell r="F15">
            <v>4</v>
          </cell>
          <cell r="G15">
            <v>152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D18">
            <v>2</v>
          </cell>
          <cell r="E18">
            <v>90</v>
          </cell>
          <cell r="F18">
            <v>5</v>
          </cell>
          <cell r="G18">
            <v>210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</v>
          </cell>
          <cell r="P18">
            <v>5</v>
          </cell>
          <cell r="Q18">
            <v>975500</v>
          </cell>
          <cell r="R18">
            <v>5</v>
          </cell>
          <cell r="S18">
            <v>5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8</v>
          </cell>
          <cell r="E21">
            <v>525</v>
          </cell>
          <cell r="F21">
            <v>2</v>
          </cell>
          <cell r="G21">
            <v>90</v>
          </cell>
          <cell r="H21">
            <v>2</v>
          </cell>
          <cell r="I21">
            <v>0</v>
          </cell>
          <cell r="J21">
            <v>0</v>
          </cell>
          <cell r="K21">
            <v>10</v>
          </cell>
          <cell r="L21">
            <v>615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2</v>
          </cell>
          <cell r="E22">
            <v>100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</v>
          </cell>
          <cell r="L22">
            <v>100</v>
          </cell>
          <cell r="M22">
            <v>150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20</v>
          </cell>
          <cell r="E24">
            <v>801</v>
          </cell>
          <cell r="F24">
            <v>3</v>
          </cell>
          <cell r="G24">
            <v>112</v>
          </cell>
          <cell r="H24">
            <v>3</v>
          </cell>
          <cell r="I24">
            <v>0</v>
          </cell>
          <cell r="J24">
            <v>0</v>
          </cell>
          <cell r="K24">
            <v>23</v>
          </cell>
          <cell r="L24">
            <v>913</v>
          </cell>
          <cell r="M24">
            <v>0</v>
          </cell>
          <cell r="N24">
            <v>0</v>
          </cell>
          <cell r="O24">
            <v>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1</v>
          </cell>
          <cell r="E25">
            <v>40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1</v>
          </cell>
          <cell r="L25">
            <v>40</v>
          </cell>
          <cell r="M25">
            <v>55</v>
          </cell>
          <cell r="N25">
            <v>0</v>
          </cell>
          <cell r="O25">
            <v>1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10</v>
          </cell>
          <cell r="E27">
            <v>690</v>
          </cell>
          <cell r="F27">
            <v>0</v>
          </cell>
          <cell r="G27">
            <v>0</v>
          </cell>
          <cell r="H27">
            <v>5</v>
          </cell>
          <cell r="I27">
            <v>0</v>
          </cell>
          <cell r="J27">
            <v>0</v>
          </cell>
          <cell r="K27">
            <v>10</v>
          </cell>
          <cell r="L27">
            <v>690</v>
          </cell>
          <cell r="M27">
            <v>0</v>
          </cell>
          <cell r="N27">
            <v>0</v>
          </cell>
          <cell r="O27">
            <v>10</v>
          </cell>
          <cell r="P27">
            <v>6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4</v>
          </cell>
          <cell r="E28">
            <v>333</v>
          </cell>
          <cell r="F28">
            <v>16</v>
          </cell>
          <cell r="G28">
            <v>854</v>
          </cell>
          <cell r="H28">
            <v>16</v>
          </cell>
          <cell r="I28">
            <v>0</v>
          </cell>
          <cell r="J28">
            <v>0</v>
          </cell>
          <cell r="K28">
            <v>20</v>
          </cell>
          <cell r="L28">
            <v>1187</v>
          </cell>
          <cell r="M28">
            <v>1780</v>
          </cell>
          <cell r="N28">
            <v>0</v>
          </cell>
          <cell r="O28">
            <v>15</v>
          </cell>
          <cell r="P28">
            <v>15</v>
          </cell>
          <cell r="Q28">
            <v>7614470</v>
          </cell>
          <cell r="R28">
            <v>15</v>
          </cell>
          <cell r="S28">
            <v>3</v>
          </cell>
          <cell r="T28">
            <v>0</v>
          </cell>
        </row>
        <row r="29">
          <cell r="D29">
            <v>2</v>
          </cell>
          <cell r="E29">
            <v>72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72</v>
          </cell>
          <cell r="M29">
            <v>0</v>
          </cell>
          <cell r="N29">
            <v>12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11</v>
          </cell>
          <cell r="E30">
            <v>633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11</v>
          </cell>
          <cell r="L30">
            <v>633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10</v>
          </cell>
          <cell r="E36">
            <v>541</v>
          </cell>
          <cell r="F36">
            <v>6</v>
          </cell>
          <cell r="G36">
            <v>180</v>
          </cell>
          <cell r="H36">
            <v>6</v>
          </cell>
          <cell r="I36">
            <v>0</v>
          </cell>
          <cell r="J36">
            <v>0</v>
          </cell>
          <cell r="K36">
            <v>15</v>
          </cell>
          <cell r="L36">
            <v>721</v>
          </cell>
          <cell r="M36">
            <v>0</v>
          </cell>
          <cell r="N36">
            <v>0</v>
          </cell>
          <cell r="O36">
            <v>6</v>
          </cell>
          <cell r="P36">
            <v>7</v>
          </cell>
          <cell r="Q36">
            <v>496800</v>
          </cell>
          <cell r="R36">
            <v>3</v>
          </cell>
          <cell r="S36">
            <v>3</v>
          </cell>
          <cell r="T36">
            <v>0</v>
          </cell>
        </row>
        <row r="37">
          <cell r="D37">
            <v>21</v>
          </cell>
          <cell r="E37">
            <v>1196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19</v>
          </cell>
          <cell r="L37">
            <v>1116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  <cell r="Q37">
            <v>580800</v>
          </cell>
          <cell r="R37">
            <v>3</v>
          </cell>
          <cell r="S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6</v>
          </cell>
          <cell r="E40">
            <v>450</v>
          </cell>
          <cell r="F40">
            <v>0</v>
          </cell>
          <cell r="G40">
            <v>0</v>
          </cell>
          <cell r="H40">
            <v>6</v>
          </cell>
          <cell r="I40">
            <v>0</v>
          </cell>
          <cell r="J40">
            <v>0</v>
          </cell>
          <cell r="K40">
            <v>6</v>
          </cell>
          <cell r="L40">
            <v>400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8</v>
          </cell>
          <cell r="E42">
            <v>240</v>
          </cell>
          <cell r="F42">
            <v>0</v>
          </cell>
          <cell r="G42">
            <v>0</v>
          </cell>
          <cell r="H42">
            <v>8</v>
          </cell>
          <cell r="I42">
            <v>0</v>
          </cell>
          <cell r="J42">
            <v>0</v>
          </cell>
          <cell r="K42">
            <v>8</v>
          </cell>
          <cell r="L42">
            <v>240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1</v>
          </cell>
          <cell r="E43">
            <v>30</v>
          </cell>
          <cell r="F43">
            <v>2</v>
          </cell>
          <cell r="G43">
            <v>65</v>
          </cell>
          <cell r="H43">
            <v>2</v>
          </cell>
          <cell r="I43">
            <v>0</v>
          </cell>
          <cell r="J43">
            <v>0</v>
          </cell>
          <cell r="K43">
            <v>3</v>
          </cell>
          <cell r="L43">
            <v>95</v>
          </cell>
          <cell r="M43">
            <v>40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1</v>
          </cell>
          <cell r="E44">
            <v>30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11</v>
          </cell>
          <cell r="E45">
            <v>330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>
            <v>15</v>
          </cell>
          <cell r="E48">
            <v>867</v>
          </cell>
          <cell r="F48">
            <v>0</v>
          </cell>
          <cell r="G48">
            <v>0</v>
          </cell>
          <cell r="H48">
            <v>15</v>
          </cell>
          <cell r="I48">
            <v>0</v>
          </cell>
          <cell r="J48">
            <v>0</v>
          </cell>
          <cell r="K48">
            <v>15</v>
          </cell>
          <cell r="L48">
            <v>867</v>
          </cell>
          <cell r="M48">
            <v>0</v>
          </cell>
          <cell r="N48">
            <v>0</v>
          </cell>
          <cell r="O48">
            <v>12</v>
          </cell>
          <cell r="P48">
            <v>12</v>
          </cell>
          <cell r="Q48">
            <v>432000</v>
          </cell>
          <cell r="R48">
            <v>12</v>
          </cell>
          <cell r="S48">
            <v>12</v>
          </cell>
          <cell r="T48">
            <v>12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9</v>
          </cell>
          <cell r="E51">
            <v>722</v>
          </cell>
          <cell r="F51">
            <v>2</v>
          </cell>
          <cell r="G51">
            <v>200</v>
          </cell>
          <cell r="H51">
            <v>3</v>
          </cell>
          <cell r="I51">
            <v>0</v>
          </cell>
          <cell r="J51">
            <v>0</v>
          </cell>
          <cell r="K51">
            <v>11</v>
          </cell>
          <cell r="L51">
            <v>922</v>
          </cell>
          <cell r="M51">
            <v>0</v>
          </cell>
          <cell r="N51">
            <v>0</v>
          </cell>
          <cell r="O51">
            <v>3</v>
          </cell>
          <cell r="P51">
            <v>3</v>
          </cell>
          <cell r="Q51">
            <v>1630500</v>
          </cell>
          <cell r="R51">
            <v>3</v>
          </cell>
          <cell r="S51">
            <v>3</v>
          </cell>
          <cell r="T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D60">
            <v>23</v>
          </cell>
          <cell r="E60">
            <v>828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D64">
            <v>3</v>
          </cell>
          <cell r="E64">
            <v>209</v>
          </cell>
          <cell r="F64">
            <v>9</v>
          </cell>
          <cell r="G64">
            <v>409</v>
          </cell>
          <cell r="H64">
            <v>9</v>
          </cell>
          <cell r="I64">
            <v>0</v>
          </cell>
          <cell r="J64">
            <v>0</v>
          </cell>
          <cell r="K64">
            <v>12</v>
          </cell>
          <cell r="L64">
            <v>618</v>
          </cell>
          <cell r="M64">
            <v>100</v>
          </cell>
          <cell r="N64">
            <v>0</v>
          </cell>
          <cell r="O64">
            <v>9</v>
          </cell>
          <cell r="P64">
            <v>12</v>
          </cell>
          <cell r="Q64">
            <v>944800</v>
          </cell>
          <cell r="R64">
            <v>0</v>
          </cell>
          <cell r="S64">
            <v>3</v>
          </cell>
          <cell r="T64">
            <v>1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D66">
            <v>39</v>
          </cell>
          <cell r="E66">
            <v>2725</v>
          </cell>
          <cell r="F66">
            <v>8</v>
          </cell>
          <cell r="G66">
            <v>367</v>
          </cell>
          <cell r="H66">
            <v>7</v>
          </cell>
          <cell r="I66">
            <v>0</v>
          </cell>
          <cell r="J66">
            <v>0</v>
          </cell>
          <cell r="K66">
            <v>51</v>
          </cell>
          <cell r="L66">
            <v>3268</v>
          </cell>
          <cell r="M66">
            <v>0</v>
          </cell>
          <cell r="N66">
            <v>0</v>
          </cell>
          <cell r="O66">
            <v>8</v>
          </cell>
          <cell r="P66">
            <v>45</v>
          </cell>
          <cell r="Q66">
            <v>2061600</v>
          </cell>
          <cell r="R66">
            <v>0</v>
          </cell>
          <cell r="S66">
            <v>16</v>
          </cell>
          <cell r="T66">
            <v>5</v>
          </cell>
        </row>
        <row r="67">
          <cell r="D67">
            <v>0</v>
          </cell>
          <cell r="E67">
            <v>0</v>
          </cell>
          <cell r="F67">
            <v>9</v>
          </cell>
          <cell r="G67">
            <v>363</v>
          </cell>
          <cell r="H67">
            <v>9</v>
          </cell>
          <cell r="I67">
            <v>0</v>
          </cell>
          <cell r="J67">
            <v>0</v>
          </cell>
          <cell r="K67">
            <v>9</v>
          </cell>
          <cell r="L67">
            <v>363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22</v>
          </cell>
          <cell r="E69">
            <v>1188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22</v>
          </cell>
          <cell r="L69">
            <v>1188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D72">
            <v>21</v>
          </cell>
          <cell r="E72">
            <v>1186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21</v>
          </cell>
          <cell r="L72">
            <v>1186</v>
          </cell>
          <cell r="M72">
            <v>0</v>
          </cell>
          <cell r="N72">
            <v>0</v>
          </cell>
          <cell r="O72">
            <v>18</v>
          </cell>
          <cell r="P72">
            <v>18</v>
          </cell>
          <cell r="Q72">
            <v>654000</v>
          </cell>
          <cell r="R72">
            <v>0</v>
          </cell>
          <cell r="S72">
            <v>0</v>
          </cell>
          <cell r="T72">
            <v>0</v>
          </cell>
        </row>
        <row r="73">
          <cell r="D73">
            <v>6</v>
          </cell>
          <cell r="E73">
            <v>458</v>
          </cell>
          <cell r="F73">
            <v>1</v>
          </cell>
          <cell r="G73">
            <v>50</v>
          </cell>
          <cell r="H73">
            <v>4</v>
          </cell>
          <cell r="I73">
            <v>0</v>
          </cell>
          <cell r="J73">
            <v>0</v>
          </cell>
          <cell r="K73">
            <v>10</v>
          </cell>
          <cell r="L73">
            <v>658</v>
          </cell>
          <cell r="M73">
            <v>0</v>
          </cell>
          <cell r="N73">
            <v>0</v>
          </cell>
          <cell r="O73">
            <v>6</v>
          </cell>
          <cell r="P73">
            <v>6</v>
          </cell>
          <cell r="Q73">
            <v>1058000</v>
          </cell>
          <cell r="R73">
            <v>4</v>
          </cell>
          <cell r="S73">
            <v>4</v>
          </cell>
          <cell r="T73">
            <v>350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D75">
            <v>12</v>
          </cell>
          <cell r="E75">
            <v>477</v>
          </cell>
          <cell r="F75">
            <v>1</v>
          </cell>
          <cell r="G75">
            <v>30</v>
          </cell>
          <cell r="H75">
            <v>1</v>
          </cell>
          <cell r="I75">
            <v>0</v>
          </cell>
          <cell r="J75">
            <v>0</v>
          </cell>
          <cell r="K75">
            <v>13</v>
          </cell>
          <cell r="L75">
            <v>507</v>
          </cell>
          <cell r="M75">
            <v>0</v>
          </cell>
          <cell r="N75">
            <v>0</v>
          </cell>
          <cell r="O75">
            <v>12</v>
          </cell>
          <cell r="P75">
            <v>12</v>
          </cell>
          <cell r="Q75">
            <v>2408000</v>
          </cell>
          <cell r="R75">
            <v>9</v>
          </cell>
          <cell r="S75">
            <v>9</v>
          </cell>
          <cell r="T75">
            <v>354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D78">
            <v>26</v>
          </cell>
          <cell r="E78">
            <v>1567</v>
          </cell>
          <cell r="F78">
            <v>2</v>
          </cell>
          <cell r="G78">
            <v>170</v>
          </cell>
          <cell r="H78">
            <v>28</v>
          </cell>
          <cell r="I78">
            <v>0</v>
          </cell>
          <cell r="J78">
            <v>0</v>
          </cell>
          <cell r="K78">
            <v>28</v>
          </cell>
          <cell r="L78">
            <v>1737</v>
          </cell>
          <cell r="M78">
            <v>0</v>
          </cell>
          <cell r="N78">
            <v>0</v>
          </cell>
          <cell r="O78">
            <v>2</v>
          </cell>
          <cell r="P78">
            <v>28</v>
          </cell>
          <cell r="Q78">
            <v>1443200</v>
          </cell>
          <cell r="R78">
            <v>2</v>
          </cell>
          <cell r="S78">
            <v>2</v>
          </cell>
          <cell r="T78">
            <v>2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D80">
            <v>2</v>
          </cell>
          <cell r="E80">
            <v>100</v>
          </cell>
          <cell r="F80">
            <v>3</v>
          </cell>
          <cell r="G80">
            <v>158</v>
          </cell>
          <cell r="H80">
            <v>3</v>
          </cell>
          <cell r="I80">
            <v>0</v>
          </cell>
          <cell r="J80">
            <v>0</v>
          </cell>
          <cell r="K80">
            <v>5</v>
          </cell>
          <cell r="L80">
            <v>258</v>
          </cell>
          <cell r="M80">
            <v>0</v>
          </cell>
          <cell r="N80">
            <v>1100</v>
          </cell>
          <cell r="O80">
            <v>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D81">
            <v>4</v>
          </cell>
          <cell r="E81">
            <v>176</v>
          </cell>
          <cell r="F81">
            <v>5</v>
          </cell>
          <cell r="G81">
            <v>200</v>
          </cell>
          <cell r="H81">
            <v>5</v>
          </cell>
          <cell r="I81">
            <v>0</v>
          </cell>
          <cell r="J81">
            <v>0</v>
          </cell>
          <cell r="K81">
            <v>9</v>
          </cell>
          <cell r="L81">
            <v>376</v>
          </cell>
          <cell r="M81">
            <v>0</v>
          </cell>
          <cell r="N81">
            <v>0</v>
          </cell>
          <cell r="O81">
            <v>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D88">
            <v>0</v>
          </cell>
          <cell r="E88">
            <v>0</v>
          </cell>
          <cell r="F88">
            <v>2</v>
          </cell>
          <cell r="G88">
            <v>93</v>
          </cell>
          <cell r="H88">
            <v>0</v>
          </cell>
          <cell r="I88">
            <v>0</v>
          </cell>
          <cell r="J88">
            <v>0</v>
          </cell>
          <cell r="K88">
            <v>2</v>
          </cell>
          <cell r="L88">
            <v>93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D89">
            <v>0</v>
          </cell>
          <cell r="E89">
            <v>0</v>
          </cell>
          <cell r="F89">
            <v>6</v>
          </cell>
          <cell r="G89">
            <v>282</v>
          </cell>
          <cell r="H89">
            <v>0</v>
          </cell>
          <cell r="I89">
            <v>0</v>
          </cell>
          <cell r="J89">
            <v>0</v>
          </cell>
          <cell r="K89">
            <v>6</v>
          </cell>
          <cell r="L89">
            <v>282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D90">
            <v>22</v>
          </cell>
          <cell r="E90">
            <v>1001</v>
          </cell>
          <cell r="F90">
            <v>8</v>
          </cell>
          <cell r="G90">
            <v>368</v>
          </cell>
          <cell r="H90">
            <v>0</v>
          </cell>
          <cell r="I90">
            <v>0</v>
          </cell>
          <cell r="J90">
            <v>0</v>
          </cell>
          <cell r="K90">
            <v>8</v>
          </cell>
          <cell r="L90">
            <v>368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8" sqref="G8"/>
    </sheetView>
  </sheetViews>
  <sheetFormatPr defaultRowHeight="12.75"/>
  <cols>
    <col min="1" max="1" width="14.140625" customWidth="1"/>
    <col min="2" max="2" width="10.85546875" customWidth="1"/>
    <col min="3" max="3" width="12.28515625" customWidth="1"/>
    <col min="4" max="4" width="15.28515625" customWidth="1"/>
    <col min="5" max="5" width="15.42578125" customWidth="1"/>
    <col min="6" max="6" width="16.42578125" customWidth="1"/>
    <col min="7" max="7" width="14.42578125" customWidth="1"/>
    <col min="8" max="8" width="13.7109375" customWidth="1"/>
    <col min="9" max="9" width="19.42578125" customWidth="1"/>
  </cols>
  <sheetData>
    <row r="1" spans="1:8" ht="63" customHeight="1">
      <c r="A1" s="156" t="s">
        <v>174</v>
      </c>
      <c r="B1" s="157"/>
      <c r="C1" s="157"/>
      <c r="D1" s="157"/>
      <c r="E1" s="157"/>
      <c r="F1" s="157"/>
      <c r="G1" s="157"/>
      <c r="H1" s="157"/>
    </row>
    <row r="2" spans="1:8" ht="47.25">
      <c r="A2" s="95" t="s">
        <v>156</v>
      </c>
      <c r="B2" s="95" t="s">
        <v>157</v>
      </c>
      <c r="C2" s="95" t="s">
        <v>158</v>
      </c>
      <c r="D2" s="95" t="s">
        <v>159</v>
      </c>
      <c r="E2" s="95" t="s">
        <v>160</v>
      </c>
      <c r="F2" s="95" t="s">
        <v>161</v>
      </c>
      <c r="G2" s="95" t="s">
        <v>46</v>
      </c>
      <c r="H2" s="95" t="s">
        <v>162</v>
      </c>
    </row>
    <row r="3" spans="1:8" ht="15.75">
      <c r="A3" s="96">
        <v>1</v>
      </c>
      <c r="B3" s="97">
        <v>2</v>
      </c>
      <c r="C3" s="96">
        <v>3</v>
      </c>
      <c r="D3" s="96">
        <v>4</v>
      </c>
      <c r="E3" s="96">
        <v>5</v>
      </c>
      <c r="F3" s="96">
        <v>6</v>
      </c>
      <c r="G3" s="96">
        <v>7</v>
      </c>
      <c r="H3" s="96">
        <v>8</v>
      </c>
    </row>
    <row r="4" spans="1:8" ht="15.75">
      <c r="A4" s="97" t="s">
        <v>163</v>
      </c>
      <c r="B4" s="97"/>
      <c r="C4" s="98">
        <v>6544.92</v>
      </c>
      <c r="D4" s="98">
        <f>792.95+1561.7</f>
        <v>2354.65</v>
      </c>
      <c r="E4" s="98"/>
      <c r="F4" s="98">
        <f>C4+D4</f>
        <v>8899.57</v>
      </c>
      <c r="G4" s="102">
        <f>6032.68+294.74</f>
        <v>6327.42</v>
      </c>
      <c r="H4" s="99">
        <f>G4/F4</f>
        <v>0.71098041815503454</v>
      </c>
    </row>
    <row r="5" spans="1:8" ht="15.75">
      <c r="A5" s="97" t="s">
        <v>164</v>
      </c>
      <c r="B5" s="97"/>
      <c r="C5" s="98">
        <v>-946.94</v>
      </c>
      <c r="D5" s="98">
        <v>6393.33</v>
      </c>
      <c r="E5" s="98"/>
      <c r="F5" s="98">
        <f>C5+D5</f>
        <v>5446.3899999999994</v>
      </c>
      <c r="G5" s="98">
        <f>3155.86+57.25+73.94</f>
        <v>3287.05</v>
      </c>
      <c r="H5" s="99">
        <f>G5/F5</f>
        <v>0.6035282085932151</v>
      </c>
    </row>
    <row r="6" spans="1:8" ht="15.75">
      <c r="A6" s="97" t="s">
        <v>165</v>
      </c>
      <c r="B6" s="97"/>
      <c r="C6" s="98">
        <v>2742.67</v>
      </c>
      <c r="D6" s="102">
        <v>0</v>
      </c>
      <c r="E6" s="98"/>
      <c r="F6" s="98">
        <f>C6+D6</f>
        <v>2742.67</v>
      </c>
      <c r="G6" s="98">
        <v>1094.51</v>
      </c>
      <c r="H6" s="99">
        <f t="shared" ref="H6:H11" si="0">G6/F6</f>
        <v>0.39906733219818641</v>
      </c>
    </row>
    <row r="7" spans="1:8" ht="15.75">
      <c r="A7" s="97" t="s">
        <v>166</v>
      </c>
      <c r="B7" s="97"/>
      <c r="C7" s="98">
        <v>446.34</v>
      </c>
      <c r="D7" s="98">
        <v>1693.17</v>
      </c>
      <c r="E7" s="98"/>
      <c r="F7" s="98">
        <f t="shared" ref="F7:F12" si="1">C7+D7</f>
        <v>2139.5100000000002</v>
      </c>
      <c r="G7" s="98">
        <v>1693.17</v>
      </c>
      <c r="H7" s="99">
        <f t="shared" si="0"/>
        <v>0.79138213890096321</v>
      </c>
    </row>
    <row r="8" spans="1:8" ht="15.75">
      <c r="A8" s="95" t="s">
        <v>172</v>
      </c>
      <c r="B8" s="97"/>
      <c r="C8" s="100">
        <f>SUM(C4:C7)</f>
        <v>8786.99</v>
      </c>
      <c r="D8" s="100">
        <f>SUM(D4:D7)</f>
        <v>10441.15</v>
      </c>
      <c r="E8" s="100">
        <v>180.93</v>
      </c>
      <c r="F8" s="100">
        <f>C8+D8+E8</f>
        <v>19409.07</v>
      </c>
      <c r="G8" s="103">
        <f>SUM(G4:G7)</f>
        <v>12402.150000000001</v>
      </c>
      <c r="H8" s="101">
        <f>G8/F8</f>
        <v>0.63898733942430019</v>
      </c>
    </row>
    <row r="9" spans="1:8" ht="15.75">
      <c r="A9" s="97" t="s">
        <v>55</v>
      </c>
      <c r="B9" s="97"/>
      <c r="C9" s="98">
        <v>70.31</v>
      </c>
      <c r="D9" s="98">
        <v>221.38</v>
      </c>
      <c r="E9" s="98"/>
      <c r="F9" s="98">
        <f t="shared" si="1"/>
        <v>291.69</v>
      </c>
      <c r="G9" s="102">
        <f>185+55.43</f>
        <v>240.43</v>
      </c>
      <c r="H9" s="99">
        <f t="shared" si="0"/>
        <v>0.82426548733244198</v>
      </c>
    </row>
    <row r="10" spans="1:8" ht="15.75">
      <c r="A10" s="97" t="s">
        <v>167</v>
      </c>
      <c r="B10" s="97"/>
      <c r="C10" s="102">
        <v>0</v>
      </c>
      <c r="D10" s="98">
        <v>134.5</v>
      </c>
      <c r="E10" s="98"/>
      <c r="F10" s="98">
        <f t="shared" si="1"/>
        <v>134.5</v>
      </c>
      <c r="G10" s="98">
        <v>14.55</v>
      </c>
      <c r="H10" s="99">
        <f t="shared" si="0"/>
        <v>0.10817843866171004</v>
      </c>
    </row>
    <row r="11" spans="1:8" ht="15.75">
      <c r="A11" s="97" t="s">
        <v>168</v>
      </c>
      <c r="B11" s="97"/>
      <c r="C11" s="102">
        <v>0</v>
      </c>
      <c r="D11" s="102">
        <v>100</v>
      </c>
      <c r="E11" s="98"/>
      <c r="F11" s="102">
        <f t="shared" si="1"/>
        <v>100</v>
      </c>
      <c r="G11" s="102">
        <v>52</v>
      </c>
      <c r="H11" s="99">
        <f t="shared" si="0"/>
        <v>0.52</v>
      </c>
    </row>
    <row r="12" spans="1:8" ht="15.75">
      <c r="A12" s="104" t="s">
        <v>173</v>
      </c>
      <c r="B12" s="95"/>
      <c r="C12" s="102">
        <v>0</v>
      </c>
      <c r="D12" s="102">
        <v>50</v>
      </c>
      <c r="E12" s="98"/>
      <c r="F12" s="102">
        <f t="shared" si="1"/>
        <v>50</v>
      </c>
      <c r="G12" s="102">
        <v>0</v>
      </c>
      <c r="H12" s="99">
        <v>0</v>
      </c>
    </row>
  </sheetData>
  <mergeCells count="1">
    <mergeCell ref="A1:H1"/>
  </mergeCells>
  <printOptions horizontalCentered="1"/>
  <pageMargins left="0.39370078740157483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7"/>
  <sheetViews>
    <sheetView tabSelected="1" view="pageBreakPreview" topLeftCell="E36" zoomScale="98" zoomScaleNormal="60" zoomScaleSheetLayoutView="98" workbookViewId="0">
      <selection activeCell="K112" sqref="K112"/>
    </sheetView>
  </sheetViews>
  <sheetFormatPr defaultRowHeight="12.75"/>
  <cols>
    <col min="1" max="1" width="6.140625" customWidth="1"/>
    <col min="2" max="2" width="22.5703125" customWidth="1"/>
    <col min="3" max="3" width="16" customWidth="1"/>
    <col min="4" max="4" width="16.42578125" customWidth="1"/>
    <col min="5" max="5" width="10.85546875" customWidth="1"/>
    <col min="6" max="7" width="14.5703125" customWidth="1"/>
    <col min="8" max="8" width="15.5703125" customWidth="1"/>
    <col min="9" max="9" width="12.85546875" customWidth="1"/>
    <col min="10" max="11" width="10.7109375" customWidth="1"/>
    <col min="12" max="12" width="10.7109375" style="8" customWidth="1"/>
    <col min="13" max="13" width="9.5703125" style="8" customWidth="1"/>
    <col min="14" max="14" width="8" style="8" customWidth="1"/>
    <col min="15" max="15" width="7.7109375" style="8" customWidth="1"/>
    <col min="16" max="16" width="9" style="8" customWidth="1"/>
    <col min="17" max="17" width="10.28515625" style="8" customWidth="1"/>
    <col min="18" max="18" width="7.140625" style="8" customWidth="1"/>
    <col min="19" max="19" width="9.5703125" style="8" customWidth="1"/>
    <col min="20" max="20" width="8.42578125" customWidth="1"/>
    <col min="21" max="21" width="7.85546875" customWidth="1"/>
    <col min="22" max="22" width="7.5703125" customWidth="1"/>
    <col min="23" max="23" width="6" customWidth="1"/>
    <col min="24" max="24" width="9.28515625" customWidth="1"/>
    <col min="25" max="25" width="10.7109375" customWidth="1"/>
    <col min="26" max="26" width="7.140625" customWidth="1"/>
    <col min="27" max="27" width="10" customWidth="1"/>
    <col min="28" max="29" width="10.7109375" customWidth="1"/>
    <col min="30" max="30" width="10.28515625" customWidth="1"/>
    <col min="31" max="31" width="10.85546875" customWidth="1"/>
    <col min="32" max="32" width="13.28515625" customWidth="1"/>
    <col min="33" max="36" width="10.85546875" customWidth="1"/>
    <col min="37" max="37" width="9.7109375" customWidth="1"/>
    <col min="38" max="38" width="11.7109375" customWidth="1"/>
    <col min="39" max="39" width="7.5703125" customWidth="1"/>
    <col min="40" max="40" width="8.42578125" bestFit="1" customWidth="1"/>
    <col min="41" max="41" width="11.140625" customWidth="1"/>
    <col min="42" max="42" width="9.28515625" customWidth="1"/>
    <col min="46" max="46" width="8.85546875" customWidth="1"/>
    <col min="50" max="50" width="8.85546875" customWidth="1"/>
  </cols>
  <sheetData>
    <row r="1" spans="1:42">
      <c r="L1"/>
      <c r="M1"/>
      <c r="N1"/>
      <c r="O1"/>
      <c r="P1"/>
      <c r="Q1"/>
      <c r="R1"/>
      <c r="S1"/>
    </row>
    <row r="2" spans="1:42" ht="25.5">
      <c r="A2" s="196" t="s">
        <v>169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O2" s="23"/>
      <c r="AP2" s="23"/>
    </row>
    <row r="3" spans="1:4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 t="s">
        <v>40</v>
      </c>
      <c r="AK3" s="2"/>
      <c r="AO3" s="2"/>
      <c r="AP3" s="2"/>
    </row>
    <row r="4" spans="1:42" ht="25.9" customHeight="1">
      <c r="A4" s="79" t="s">
        <v>0</v>
      </c>
      <c r="B4" s="19" t="s">
        <v>1</v>
      </c>
      <c r="C4" s="183" t="s">
        <v>59</v>
      </c>
      <c r="D4" s="159" t="s">
        <v>45</v>
      </c>
      <c r="E4" s="160"/>
      <c r="F4" s="160"/>
      <c r="G4" s="160"/>
      <c r="H4" s="160"/>
      <c r="I4" s="179"/>
      <c r="J4" s="159" t="s">
        <v>46</v>
      </c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79"/>
      <c r="AA4" s="190" t="s">
        <v>41</v>
      </c>
      <c r="AB4" s="57"/>
      <c r="AD4" s="60"/>
      <c r="AE4" s="60"/>
    </row>
    <row r="5" spans="1:42" ht="44.25" customHeight="1">
      <c r="A5" s="80"/>
      <c r="B5" s="45"/>
      <c r="C5" s="184"/>
      <c r="D5" s="193" t="s">
        <v>177</v>
      </c>
      <c r="E5" s="194"/>
      <c r="F5" s="195"/>
      <c r="G5" s="167" t="s">
        <v>52</v>
      </c>
      <c r="H5" s="167" t="s">
        <v>53</v>
      </c>
      <c r="I5" s="167" t="s">
        <v>3</v>
      </c>
      <c r="J5" s="190" t="s">
        <v>136</v>
      </c>
      <c r="K5" s="190" t="s">
        <v>137</v>
      </c>
      <c r="L5" s="159" t="s">
        <v>51</v>
      </c>
      <c r="M5" s="160"/>
      <c r="N5" s="160"/>
      <c r="O5" s="160"/>
      <c r="P5" s="159" t="s">
        <v>143</v>
      </c>
      <c r="Q5" s="160"/>
      <c r="R5" s="160"/>
      <c r="S5" s="160"/>
      <c r="T5" s="160"/>
      <c r="U5" s="179"/>
      <c r="V5" s="92" t="s">
        <v>154</v>
      </c>
      <c r="W5" s="159" t="s">
        <v>151</v>
      </c>
      <c r="X5" s="179"/>
      <c r="Y5" s="186" t="s">
        <v>4</v>
      </c>
      <c r="Z5" s="186" t="s">
        <v>5</v>
      </c>
      <c r="AA5" s="191"/>
      <c r="AB5" s="57"/>
    </row>
    <row r="6" spans="1:42" ht="62.25" customHeight="1">
      <c r="A6" s="80"/>
      <c r="B6" s="45"/>
      <c r="C6" s="184"/>
      <c r="D6" s="158" t="s">
        <v>54</v>
      </c>
      <c r="E6" s="167" t="s">
        <v>55</v>
      </c>
      <c r="F6" s="158" t="s">
        <v>36</v>
      </c>
      <c r="G6" s="169"/>
      <c r="H6" s="169"/>
      <c r="I6" s="169"/>
      <c r="J6" s="191"/>
      <c r="K6" s="191"/>
      <c r="L6" s="167" t="s">
        <v>138</v>
      </c>
      <c r="M6" s="158" t="s">
        <v>139</v>
      </c>
      <c r="N6" s="158"/>
      <c r="O6" s="167" t="s">
        <v>142</v>
      </c>
      <c r="P6" s="167" t="s">
        <v>145</v>
      </c>
      <c r="Q6" s="158" t="s">
        <v>144</v>
      </c>
      <c r="R6" s="175" t="s">
        <v>146</v>
      </c>
      <c r="S6" s="177" t="s">
        <v>147</v>
      </c>
      <c r="T6" s="177"/>
      <c r="U6" s="178"/>
      <c r="V6" s="167" t="s">
        <v>155</v>
      </c>
      <c r="W6" s="158" t="s">
        <v>152</v>
      </c>
      <c r="X6" s="158" t="s">
        <v>153</v>
      </c>
      <c r="Y6" s="187"/>
      <c r="Z6" s="187"/>
      <c r="AA6" s="191"/>
      <c r="AB6" s="57"/>
      <c r="AC6" s="87"/>
      <c r="AD6" s="88"/>
      <c r="AE6" s="8"/>
      <c r="AF6" s="86"/>
    </row>
    <row r="7" spans="1:42" ht="69" customHeight="1">
      <c r="A7" s="47"/>
      <c r="B7" s="46"/>
      <c r="C7" s="184"/>
      <c r="D7" s="158"/>
      <c r="E7" s="168"/>
      <c r="F7" s="158"/>
      <c r="G7" s="168"/>
      <c r="H7" s="168"/>
      <c r="I7" s="168"/>
      <c r="J7" s="192"/>
      <c r="K7" s="192"/>
      <c r="L7" s="168"/>
      <c r="M7" s="118" t="s">
        <v>140</v>
      </c>
      <c r="N7" s="118" t="s">
        <v>141</v>
      </c>
      <c r="O7" s="168"/>
      <c r="P7" s="168"/>
      <c r="Q7" s="158"/>
      <c r="R7" s="176"/>
      <c r="S7" s="118" t="s">
        <v>148</v>
      </c>
      <c r="T7" s="118" t="s">
        <v>149</v>
      </c>
      <c r="U7" s="118" t="s">
        <v>150</v>
      </c>
      <c r="V7" s="168"/>
      <c r="W7" s="158"/>
      <c r="X7" s="158"/>
      <c r="Y7" s="188"/>
      <c r="Z7" s="188"/>
      <c r="AA7" s="192"/>
      <c r="AB7" s="57"/>
      <c r="AC7" s="89"/>
      <c r="AD7" s="8"/>
      <c r="AE7" s="8"/>
    </row>
    <row r="8" spans="1:42">
      <c r="A8" s="10">
        <v>1</v>
      </c>
      <c r="B8" s="9">
        <v>2</v>
      </c>
      <c r="C8" s="9">
        <v>3</v>
      </c>
      <c r="D8" s="9">
        <v>4</v>
      </c>
      <c r="E8" s="9">
        <v>6</v>
      </c>
      <c r="F8" s="9">
        <v>7</v>
      </c>
      <c r="G8" s="9">
        <v>8</v>
      </c>
      <c r="H8" s="9">
        <v>9</v>
      </c>
      <c r="I8" s="9">
        <v>10</v>
      </c>
      <c r="J8" s="9">
        <v>11</v>
      </c>
      <c r="K8" s="9">
        <v>12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  <c r="W8" s="9">
        <v>24</v>
      </c>
      <c r="X8" s="9">
        <v>25</v>
      </c>
      <c r="Y8" s="9">
        <v>26</v>
      </c>
      <c r="Z8" s="9">
        <v>27</v>
      </c>
      <c r="AA8" s="9">
        <v>28</v>
      </c>
      <c r="AB8" s="61"/>
      <c r="AC8" s="85"/>
      <c r="AD8" s="8"/>
      <c r="AE8" s="8"/>
    </row>
    <row r="9" spans="1:42" ht="20.100000000000001" customHeight="1">
      <c r="A9" s="3">
        <v>1</v>
      </c>
      <c r="B9" s="17" t="s">
        <v>6</v>
      </c>
      <c r="C9" s="12">
        <v>276.91291999999999</v>
      </c>
      <c r="D9" s="4">
        <v>20</v>
      </c>
      <c r="E9" s="4"/>
      <c r="F9" s="4">
        <f t="shared" ref="F9:F38" si="0">SUM(D9:E9)</f>
        <v>20</v>
      </c>
      <c r="G9" s="4">
        <v>8.0708099999999998</v>
      </c>
      <c r="H9" s="4"/>
      <c r="I9" s="4">
        <f>C9+F9+G9+H9</f>
        <v>304.98372999999998</v>
      </c>
      <c r="J9" s="4">
        <v>2.1764800000000002</v>
      </c>
      <c r="K9" s="4"/>
      <c r="L9" s="4">
        <v>29.703720000000001</v>
      </c>
      <c r="M9" s="4">
        <v>0</v>
      </c>
      <c r="N9" s="4"/>
      <c r="O9" s="4">
        <v>4.8077500000000004</v>
      </c>
      <c r="P9" s="4">
        <v>141.80000000000001</v>
      </c>
      <c r="Q9" s="4"/>
      <c r="R9" s="4"/>
      <c r="S9" s="4">
        <v>47.527419999999999</v>
      </c>
      <c r="T9" s="4">
        <v>0</v>
      </c>
      <c r="U9" s="4">
        <v>56.654000000000003</v>
      </c>
      <c r="V9" s="4">
        <v>15.15516</v>
      </c>
      <c r="W9" s="4"/>
      <c r="X9" s="4">
        <v>3.4988000000000001</v>
      </c>
      <c r="Y9" s="4">
        <f>SUM(J9:X9)</f>
        <v>301.32333000000006</v>
      </c>
      <c r="Z9" s="152">
        <f t="shared" ref="Z9:Z40" si="1">IF(I9&gt;0,+Y9/I9*100,0)</f>
        <v>98.799804828933034</v>
      </c>
      <c r="AA9" s="13">
        <f t="shared" ref="AA9:AA40" si="2">I9-Y9</f>
        <v>3.6603999999999246</v>
      </c>
      <c r="AB9" s="62"/>
      <c r="AC9" s="62"/>
      <c r="AD9" s="33"/>
      <c r="AE9" s="62"/>
      <c r="AF9" s="30"/>
    </row>
    <row r="10" spans="1:42" ht="20.100000000000001" customHeight="1">
      <c r="A10" s="3">
        <v>2</v>
      </c>
      <c r="B10" s="17" t="s">
        <v>7</v>
      </c>
      <c r="C10" s="12">
        <v>65.262479999999996</v>
      </c>
      <c r="D10" s="4">
        <v>285</v>
      </c>
      <c r="E10" s="4"/>
      <c r="F10" s="4">
        <f t="shared" si="0"/>
        <v>285</v>
      </c>
      <c r="G10" s="4">
        <v>4.1100000000000003</v>
      </c>
      <c r="H10" s="4">
        <v>0.17</v>
      </c>
      <c r="I10" s="4">
        <f t="shared" ref="I10:I38" si="3">C10+F10+G10+H10</f>
        <v>354.54248000000001</v>
      </c>
      <c r="J10" s="4">
        <v>54.51</v>
      </c>
      <c r="K10" s="4"/>
      <c r="L10" s="4">
        <v>7</v>
      </c>
      <c r="M10" s="4">
        <v>0</v>
      </c>
      <c r="N10" s="4">
        <v>21.73</v>
      </c>
      <c r="O10" s="4">
        <v>9.73</v>
      </c>
      <c r="P10" s="4">
        <v>0</v>
      </c>
      <c r="Q10" s="4">
        <v>155.32</v>
      </c>
      <c r="R10" s="4"/>
      <c r="S10" s="4"/>
      <c r="T10" s="4">
        <v>73.760000000000005</v>
      </c>
      <c r="U10" s="4"/>
      <c r="V10" s="4"/>
      <c r="W10" s="4">
        <v>0</v>
      </c>
      <c r="X10" s="4">
        <v>7.28</v>
      </c>
      <c r="Y10" s="4">
        <f t="shared" ref="Y10:Y38" si="4">SUM(J10:X10)</f>
        <v>329.33</v>
      </c>
      <c r="Z10" s="152">
        <f t="shared" si="1"/>
        <v>92.888728030559264</v>
      </c>
      <c r="AA10" s="13">
        <f t="shared" si="2"/>
        <v>25.212480000000028</v>
      </c>
      <c r="AB10" s="62"/>
      <c r="AC10" s="62"/>
      <c r="AD10" s="33"/>
      <c r="AE10" s="62"/>
    </row>
    <row r="11" spans="1:42" ht="20.100000000000001" customHeight="1">
      <c r="A11" s="3">
        <v>3</v>
      </c>
      <c r="B11" s="17" t="s">
        <v>8</v>
      </c>
      <c r="C11" s="12">
        <v>171.58166</v>
      </c>
      <c r="D11" s="4">
        <v>0</v>
      </c>
      <c r="E11" s="4">
        <v>5.14</v>
      </c>
      <c r="F11" s="4">
        <f t="shared" si="0"/>
        <v>5.14</v>
      </c>
      <c r="G11" s="4">
        <v>2.17</v>
      </c>
      <c r="H11" s="4">
        <v>1.69</v>
      </c>
      <c r="I11" s="4">
        <f t="shared" si="3"/>
        <v>180.58165999999997</v>
      </c>
      <c r="J11" s="4">
        <v>16.59</v>
      </c>
      <c r="K11" s="4">
        <v>0.11</v>
      </c>
      <c r="L11" s="4">
        <v>24.06</v>
      </c>
      <c r="M11" s="4">
        <v>4.4800000000000004</v>
      </c>
      <c r="N11" s="4"/>
      <c r="O11" s="4">
        <v>1.4</v>
      </c>
      <c r="P11" s="4">
        <v>0</v>
      </c>
      <c r="Q11" s="4"/>
      <c r="R11" s="4"/>
      <c r="S11" s="4">
        <v>19</v>
      </c>
      <c r="T11" s="4">
        <v>9.6199999999999992</v>
      </c>
      <c r="U11" s="4"/>
      <c r="V11" s="4"/>
      <c r="W11" s="4"/>
      <c r="X11" s="4">
        <v>4.54</v>
      </c>
      <c r="Y11" s="4">
        <f t="shared" si="4"/>
        <v>79.8</v>
      </c>
      <c r="Z11" s="152">
        <f t="shared" si="1"/>
        <v>44.190534077491591</v>
      </c>
      <c r="AA11" s="13">
        <f t="shared" si="2"/>
        <v>100.78165999999997</v>
      </c>
      <c r="AB11" s="62"/>
      <c r="AC11" s="62"/>
      <c r="AD11" s="33"/>
      <c r="AE11" s="62"/>
    </row>
    <row r="12" spans="1:42" ht="20.100000000000001" customHeight="1">
      <c r="A12" s="3">
        <v>4</v>
      </c>
      <c r="B12" s="40" t="s">
        <v>9</v>
      </c>
      <c r="C12" s="12">
        <v>31.960899999999999</v>
      </c>
      <c r="D12" s="4">
        <v>414.84</v>
      </c>
      <c r="E12" s="4">
        <v>11</v>
      </c>
      <c r="F12" s="4">
        <f t="shared" si="0"/>
        <v>425.84</v>
      </c>
      <c r="G12" s="4">
        <v>3.23</v>
      </c>
      <c r="H12" s="4">
        <v>9.75</v>
      </c>
      <c r="I12" s="4">
        <f t="shared" si="3"/>
        <v>470.78089999999997</v>
      </c>
      <c r="J12" s="4">
        <v>4.17</v>
      </c>
      <c r="K12" s="4">
        <v>1.36</v>
      </c>
      <c r="L12" s="4">
        <v>25.92</v>
      </c>
      <c r="M12" s="4">
        <v>1.22</v>
      </c>
      <c r="N12" s="4"/>
      <c r="O12" s="4">
        <v>8.65</v>
      </c>
      <c r="P12" s="4">
        <v>18.100000000000001</v>
      </c>
      <c r="Q12" s="4">
        <v>15</v>
      </c>
      <c r="R12" s="4"/>
      <c r="S12" s="4">
        <v>244.24</v>
      </c>
      <c r="T12" s="4">
        <v>1</v>
      </c>
      <c r="U12" s="4">
        <v>3.03</v>
      </c>
      <c r="V12" s="4"/>
      <c r="W12" s="4"/>
      <c r="X12" s="4">
        <v>9.75</v>
      </c>
      <c r="Y12" s="4">
        <f t="shared" si="4"/>
        <v>332.44</v>
      </c>
      <c r="Z12" s="152">
        <f t="shared" si="1"/>
        <v>70.61458950437455</v>
      </c>
      <c r="AA12" s="13">
        <f t="shared" si="2"/>
        <v>138.34089999999998</v>
      </c>
      <c r="AB12" s="62"/>
      <c r="AC12" s="62"/>
      <c r="AD12" s="33"/>
      <c r="AE12" s="62"/>
    </row>
    <row r="13" spans="1:42" ht="20.100000000000001" customHeight="1">
      <c r="A13" s="3">
        <v>5</v>
      </c>
      <c r="B13" s="17" t="s">
        <v>37</v>
      </c>
      <c r="C13" s="12">
        <v>124.06619999999999</v>
      </c>
      <c r="D13" s="4">
        <v>177.45</v>
      </c>
      <c r="E13" s="4">
        <v>10</v>
      </c>
      <c r="F13" s="4">
        <f t="shared" si="0"/>
        <v>187.45</v>
      </c>
      <c r="G13" s="4">
        <v>0.88534000000000002</v>
      </c>
      <c r="H13" s="4"/>
      <c r="I13" s="4">
        <f t="shared" si="3"/>
        <v>312.40153999999995</v>
      </c>
      <c r="J13" s="4">
        <v>59.921109999999999</v>
      </c>
      <c r="K13" s="4">
        <v>0.97704000000000002</v>
      </c>
      <c r="L13" s="4">
        <v>5.4297000000000004</v>
      </c>
      <c r="M13" s="4">
        <v>8.4893400000000003</v>
      </c>
      <c r="N13" s="4">
        <v>9.2484099999999998</v>
      </c>
      <c r="O13" s="4"/>
      <c r="P13" s="4">
        <v>13.4</v>
      </c>
      <c r="Q13" s="4">
        <v>117.36</v>
      </c>
      <c r="R13" s="4"/>
      <c r="S13" s="4"/>
      <c r="T13" s="4">
        <v>5.0999999999999996</v>
      </c>
      <c r="U13" s="4"/>
      <c r="V13" s="4">
        <v>0.05</v>
      </c>
      <c r="W13" s="4"/>
      <c r="X13" s="4">
        <v>10</v>
      </c>
      <c r="Y13" s="4">
        <f t="shared" si="4"/>
        <v>229.97560000000001</v>
      </c>
      <c r="Z13" s="152">
        <f t="shared" si="1"/>
        <v>73.615386146944104</v>
      </c>
      <c r="AA13" s="13">
        <f t="shared" si="2"/>
        <v>82.42593999999994</v>
      </c>
      <c r="AB13" s="62"/>
      <c r="AC13" s="62"/>
      <c r="AD13" s="33"/>
      <c r="AE13" s="62"/>
    </row>
    <row r="14" spans="1:42" ht="20.100000000000001" customHeight="1">
      <c r="A14" s="3">
        <v>6</v>
      </c>
      <c r="B14" s="17" t="s">
        <v>10</v>
      </c>
      <c r="C14" s="12">
        <v>90.132170000000002</v>
      </c>
      <c r="D14" s="4">
        <v>0</v>
      </c>
      <c r="E14" s="4"/>
      <c r="F14" s="4">
        <f t="shared" si="0"/>
        <v>0</v>
      </c>
      <c r="G14" s="4">
        <v>1.7</v>
      </c>
      <c r="H14" s="4"/>
      <c r="I14" s="4">
        <f t="shared" si="3"/>
        <v>91.832170000000005</v>
      </c>
      <c r="J14" s="4">
        <v>15.53</v>
      </c>
      <c r="K14" s="4"/>
      <c r="L14" s="4">
        <v>3.76</v>
      </c>
      <c r="M14" s="4">
        <v>0</v>
      </c>
      <c r="N14" s="4"/>
      <c r="O14" s="4">
        <v>0.32</v>
      </c>
      <c r="P14" s="4">
        <v>4.1500000000000004</v>
      </c>
      <c r="Q14" s="4"/>
      <c r="R14" s="4"/>
      <c r="S14" s="4">
        <v>2.52</v>
      </c>
      <c r="T14" s="4"/>
      <c r="U14" s="4"/>
      <c r="V14" s="4"/>
      <c r="W14" s="4"/>
      <c r="X14" s="4">
        <v>1.768</v>
      </c>
      <c r="Y14" s="4">
        <f t="shared" si="4"/>
        <v>28.047999999999998</v>
      </c>
      <c r="Z14" s="152">
        <f t="shared" si="1"/>
        <v>30.54267366218178</v>
      </c>
      <c r="AA14" s="13">
        <f t="shared" si="2"/>
        <v>63.784170000000003</v>
      </c>
      <c r="AB14" s="62"/>
      <c r="AC14" s="62"/>
      <c r="AD14" s="33"/>
      <c r="AE14" s="62"/>
    </row>
    <row r="15" spans="1:42" ht="20.100000000000001" customHeight="1">
      <c r="A15" s="11">
        <v>7</v>
      </c>
      <c r="B15" s="17" t="s">
        <v>11</v>
      </c>
      <c r="C15" s="12">
        <v>55.846575000000001</v>
      </c>
      <c r="D15" s="12">
        <v>100</v>
      </c>
      <c r="E15" s="12"/>
      <c r="F15" s="12">
        <f t="shared" si="0"/>
        <v>100</v>
      </c>
      <c r="G15" s="12">
        <v>2.46</v>
      </c>
      <c r="H15" s="12"/>
      <c r="I15" s="4">
        <f t="shared" si="3"/>
        <v>158.30657500000001</v>
      </c>
      <c r="J15" s="12">
        <v>5.2898699999999996</v>
      </c>
      <c r="K15" s="12"/>
      <c r="L15" s="12">
        <v>27.646000000000001</v>
      </c>
      <c r="M15" s="12">
        <v>4.75</v>
      </c>
      <c r="N15" s="12">
        <v>0</v>
      </c>
      <c r="O15" s="12">
        <v>4.6723999999999997</v>
      </c>
      <c r="P15" s="12">
        <v>3.9</v>
      </c>
      <c r="Q15" s="12">
        <v>18.190000000000001</v>
      </c>
      <c r="R15" s="12"/>
      <c r="S15" s="12">
        <v>11.88691</v>
      </c>
      <c r="T15" s="12">
        <v>62.402000000000001</v>
      </c>
      <c r="U15" s="12"/>
      <c r="V15" s="12"/>
      <c r="W15" s="12"/>
      <c r="X15" s="12">
        <v>4.6100000000000003</v>
      </c>
      <c r="Y15" s="4">
        <f t="shared" si="4"/>
        <v>143.34718000000004</v>
      </c>
      <c r="Z15" s="153">
        <f t="shared" si="1"/>
        <v>90.550364064158444</v>
      </c>
      <c r="AA15" s="29">
        <f t="shared" si="2"/>
        <v>14.959394999999972</v>
      </c>
      <c r="AB15" s="63"/>
      <c r="AC15" s="63"/>
      <c r="AD15" s="33"/>
      <c r="AE15" s="62"/>
    </row>
    <row r="16" spans="1:42" ht="20.100000000000001" customHeight="1">
      <c r="A16" s="3">
        <v>8</v>
      </c>
      <c r="B16" s="17" t="s">
        <v>34</v>
      </c>
      <c r="C16" s="12">
        <v>47.768771999999998</v>
      </c>
      <c r="D16" s="93">
        <v>409.43</v>
      </c>
      <c r="E16" s="4"/>
      <c r="F16" s="4">
        <f t="shared" si="0"/>
        <v>409.43</v>
      </c>
      <c r="G16" s="4">
        <v>2.2507100000000002</v>
      </c>
      <c r="H16" s="4">
        <v>0.25872000000000001</v>
      </c>
      <c r="I16" s="4">
        <f t="shared" si="3"/>
        <v>459.70820200000003</v>
      </c>
      <c r="J16" s="4">
        <v>38.255929999999999</v>
      </c>
      <c r="K16" s="4"/>
      <c r="L16" s="4">
        <v>7.0074399999999999</v>
      </c>
      <c r="M16" s="4">
        <v>38.538620000000002</v>
      </c>
      <c r="N16" s="4">
        <v>44.473039999999997</v>
      </c>
      <c r="O16" s="4">
        <v>0.57430000000000003</v>
      </c>
      <c r="P16" s="4">
        <v>64.150000000000006</v>
      </c>
      <c r="Q16" s="4">
        <v>194</v>
      </c>
      <c r="R16" s="4"/>
      <c r="S16" s="4">
        <v>28.231649999999998</v>
      </c>
      <c r="T16" s="4">
        <v>22</v>
      </c>
      <c r="U16" s="4"/>
      <c r="V16" s="4">
        <v>5.5592699999999997</v>
      </c>
      <c r="W16" s="4"/>
      <c r="X16" s="4"/>
      <c r="Y16" s="4">
        <f t="shared" si="4"/>
        <v>442.79025000000001</v>
      </c>
      <c r="Z16" s="152">
        <f t="shared" si="1"/>
        <v>96.319849868591206</v>
      </c>
      <c r="AA16" s="13">
        <f t="shared" si="2"/>
        <v>16.917952000000014</v>
      </c>
      <c r="AB16" s="62"/>
      <c r="AC16" s="62"/>
      <c r="AD16" s="33"/>
      <c r="AE16" s="62"/>
    </row>
    <row r="17" spans="1:31" ht="20.100000000000001" customHeight="1">
      <c r="A17" s="3">
        <v>9</v>
      </c>
      <c r="B17" s="17" t="s">
        <v>12</v>
      </c>
      <c r="C17" s="4">
        <v>57.121110000000002</v>
      </c>
      <c r="D17" s="4">
        <v>4</v>
      </c>
      <c r="E17" s="4">
        <v>2.56</v>
      </c>
      <c r="F17" s="4">
        <f t="shared" si="0"/>
        <v>6.5600000000000005</v>
      </c>
      <c r="G17" s="4">
        <v>1.53009</v>
      </c>
      <c r="H17" s="4">
        <v>0.42409999999999998</v>
      </c>
      <c r="I17" s="4">
        <f t="shared" si="3"/>
        <v>65.635300000000001</v>
      </c>
      <c r="J17" s="4">
        <v>10.54791</v>
      </c>
      <c r="K17" s="4">
        <v>0.24410000000000001</v>
      </c>
      <c r="L17" s="4">
        <v>18.290099999999999</v>
      </c>
      <c r="M17" s="4">
        <v>11.59592</v>
      </c>
      <c r="N17" s="4"/>
      <c r="O17" s="4">
        <v>0.64505999999999997</v>
      </c>
      <c r="P17" s="4">
        <v>9.8000000000000007</v>
      </c>
      <c r="Q17" s="4"/>
      <c r="R17" s="4"/>
      <c r="S17" s="4">
        <v>3.9715199999999999</v>
      </c>
      <c r="T17" s="4">
        <v>0</v>
      </c>
      <c r="U17" s="4"/>
      <c r="V17" s="4"/>
      <c r="W17" s="4">
        <v>0</v>
      </c>
      <c r="X17" s="4">
        <v>7.2360899999999999</v>
      </c>
      <c r="Y17" s="4">
        <f t="shared" si="4"/>
        <v>62.3307</v>
      </c>
      <c r="Z17" s="152">
        <f t="shared" si="1"/>
        <v>94.965209270011712</v>
      </c>
      <c r="AA17" s="13">
        <f t="shared" si="2"/>
        <v>3.3046000000000006</v>
      </c>
      <c r="AB17" s="62"/>
      <c r="AC17" s="62"/>
      <c r="AD17" s="33"/>
      <c r="AE17" s="62"/>
    </row>
    <row r="18" spans="1:31" ht="20.100000000000001" customHeight="1">
      <c r="A18" s="3">
        <v>10</v>
      </c>
      <c r="B18" s="17" t="s">
        <v>13</v>
      </c>
      <c r="C18" s="4">
        <v>235.31085999999999</v>
      </c>
      <c r="D18" s="4">
        <v>300</v>
      </c>
      <c r="E18" s="4">
        <v>1.8</v>
      </c>
      <c r="F18" s="4">
        <f t="shared" si="0"/>
        <v>301.8</v>
      </c>
      <c r="G18" s="4">
        <v>7.4598000000000004</v>
      </c>
      <c r="H18" s="4"/>
      <c r="I18" s="4">
        <f t="shared" si="3"/>
        <v>544.57065999999998</v>
      </c>
      <c r="J18" s="4">
        <v>36.921419999999998</v>
      </c>
      <c r="K18" s="4">
        <v>6.3620000000000001</v>
      </c>
      <c r="L18" s="4">
        <v>29.975680000000001</v>
      </c>
      <c r="M18" s="4">
        <v>22.248100000000001</v>
      </c>
      <c r="N18" s="4">
        <v>13.307550000000001</v>
      </c>
      <c r="O18" s="4">
        <v>2.95607</v>
      </c>
      <c r="P18" s="4">
        <v>35.185000000000002</v>
      </c>
      <c r="Q18" s="4">
        <v>393.13400000000001</v>
      </c>
      <c r="R18" s="4"/>
      <c r="S18" s="4">
        <v>49.640250000000002</v>
      </c>
      <c r="T18" s="4">
        <v>0</v>
      </c>
      <c r="U18" s="4">
        <v>1.33321</v>
      </c>
      <c r="V18" s="4">
        <v>6.5260300000000004</v>
      </c>
      <c r="W18" s="12">
        <v>10.086460000000001</v>
      </c>
      <c r="X18" s="4"/>
      <c r="Y18" s="4">
        <f t="shared" si="4"/>
        <v>607.67577000000006</v>
      </c>
      <c r="Z18" s="152">
        <f t="shared" si="1"/>
        <v>111.58804809645824</v>
      </c>
      <c r="AA18" s="13">
        <f t="shared" si="2"/>
        <v>-63.105110000000082</v>
      </c>
      <c r="AB18" s="62"/>
      <c r="AC18" s="62"/>
      <c r="AD18" s="90"/>
      <c r="AE18" s="62"/>
    </row>
    <row r="19" spans="1:31" ht="20.100000000000001" customHeight="1">
      <c r="A19" s="3">
        <v>11</v>
      </c>
      <c r="B19" s="17" t="s">
        <v>14</v>
      </c>
      <c r="C19" s="4">
        <v>146.07606999999999</v>
      </c>
      <c r="D19" s="4">
        <v>236</v>
      </c>
      <c r="E19" s="4"/>
      <c r="F19" s="4">
        <f t="shared" si="0"/>
        <v>236</v>
      </c>
      <c r="G19" s="4">
        <v>8.4216599999999993</v>
      </c>
      <c r="H19" s="4">
        <v>1.7230799999999999</v>
      </c>
      <c r="I19" s="4">
        <f t="shared" si="3"/>
        <v>392.22080999999991</v>
      </c>
      <c r="J19" s="4">
        <v>46.84234</v>
      </c>
      <c r="K19" s="4">
        <v>2.6074600000000001</v>
      </c>
      <c r="L19" s="4">
        <v>101.77406000000001</v>
      </c>
      <c r="M19" s="4">
        <v>32.995130000000003</v>
      </c>
      <c r="N19" s="4">
        <v>24.20524</v>
      </c>
      <c r="O19" s="4">
        <v>4.2915999999999999</v>
      </c>
      <c r="P19" s="4">
        <v>88.75</v>
      </c>
      <c r="Q19" s="4">
        <v>54</v>
      </c>
      <c r="R19" s="4"/>
      <c r="S19" s="4">
        <v>2.23</v>
      </c>
      <c r="T19" s="4">
        <v>6.4664999999999999</v>
      </c>
      <c r="U19" s="4"/>
      <c r="V19" s="4">
        <v>0.19505</v>
      </c>
      <c r="W19" s="12"/>
      <c r="X19" s="4"/>
      <c r="Y19" s="4">
        <f t="shared" si="4"/>
        <v>364.35737999999998</v>
      </c>
      <c r="Z19" s="152">
        <f t="shared" si="1"/>
        <v>92.895983769958576</v>
      </c>
      <c r="AA19" s="13">
        <f t="shared" si="2"/>
        <v>27.863429999999937</v>
      </c>
      <c r="AB19" s="62"/>
      <c r="AC19" s="62"/>
      <c r="AD19" s="90"/>
      <c r="AE19" s="62"/>
    </row>
    <row r="20" spans="1:31" ht="20.100000000000001" customHeight="1">
      <c r="A20" s="3">
        <v>12</v>
      </c>
      <c r="B20" s="17" t="s">
        <v>15</v>
      </c>
      <c r="C20" s="12">
        <v>17.606120000000001</v>
      </c>
      <c r="D20" s="4">
        <v>285.05</v>
      </c>
      <c r="E20" s="4">
        <v>4.3600000000000003</v>
      </c>
      <c r="F20" s="4">
        <f t="shared" si="0"/>
        <v>289.41000000000003</v>
      </c>
      <c r="G20" s="4">
        <v>1.75</v>
      </c>
      <c r="H20" s="4">
        <v>1.05</v>
      </c>
      <c r="I20" s="4">
        <f t="shared" si="3"/>
        <v>309.81612000000001</v>
      </c>
      <c r="J20" s="4">
        <v>15.08</v>
      </c>
      <c r="K20" s="4"/>
      <c r="L20" s="4">
        <v>35.590000000000003</v>
      </c>
      <c r="M20" s="4">
        <v>61.33</v>
      </c>
      <c r="N20" s="4">
        <v>1.24</v>
      </c>
      <c r="O20" s="4">
        <v>13.22</v>
      </c>
      <c r="P20" s="4">
        <v>0</v>
      </c>
      <c r="Q20" s="4"/>
      <c r="R20" s="4"/>
      <c r="S20" s="4">
        <v>173.69</v>
      </c>
      <c r="T20" s="4">
        <v>0</v>
      </c>
      <c r="U20" s="4"/>
      <c r="V20" s="4"/>
      <c r="W20" s="12"/>
      <c r="X20" s="4">
        <v>8.6515900000000006</v>
      </c>
      <c r="Y20" s="4">
        <f t="shared" si="4"/>
        <v>308.80158999999998</v>
      </c>
      <c r="Z20" s="152">
        <f t="shared" si="1"/>
        <v>99.672538020294084</v>
      </c>
      <c r="AA20" s="13">
        <f t="shared" si="2"/>
        <v>1.0145300000000361</v>
      </c>
      <c r="AB20" s="62"/>
      <c r="AC20" s="62"/>
      <c r="AD20" s="33"/>
      <c r="AE20" s="62"/>
    </row>
    <row r="21" spans="1:31" ht="20.100000000000001" customHeight="1">
      <c r="A21" s="11">
        <v>13</v>
      </c>
      <c r="B21" s="17" t="s">
        <v>16</v>
      </c>
      <c r="C21" s="12">
        <v>93.273525000000006</v>
      </c>
      <c r="D21" s="4">
        <v>400</v>
      </c>
      <c r="E21" s="4">
        <v>9</v>
      </c>
      <c r="F21" s="4">
        <f t="shared" si="0"/>
        <v>409</v>
      </c>
      <c r="G21" s="4">
        <v>3.83</v>
      </c>
      <c r="H21" s="4">
        <v>0.59</v>
      </c>
      <c r="I21" s="4">
        <f t="shared" si="3"/>
        <v>506.69352499999997</v>
      </c>
      <c r="J21" s="12">
        <v>19.690000000000001</v>
      </c>
      <c r="K21" s="12">
        <v>1.5</v>
      </c>
      <c r="L21" s="12">
        <v>38.979999999999997</v>
      </c>
      <c r="M21" s="12">
        <v>4.75</v>
      </c>
      <c r="N21" s="12"/>
      <c r="O21" s="12">
        <v>13.34</v>
      </c>
      <c r="P21" s="12">
        <v>10.95</v>
      </c>
      <c r="Q21" s="12">
        <v>226.28</v>
      </c>
      <c r="R21" s="12"/>
      <c r="S21" s="12">
        <v>144.03</v>
      </c>
      <c r="T21" s="12">
        <v>0</v>
      </c>
      <c r="U21" s="12"/>
      <c r="V21" s="12"/>
      <c r="W21" s="12"/>
      <c r="X21" s="12">
        <v>0</v>
      </c>
      <c r="Y21" s="4">
        <f t="shared" si="4"/>
        <v>459.52</v>
      </c>
      <c r="Z21" s="153">
        <f t="shared" si="1"/>
        <v>90.689929380881679</v>
      </c>
      <c r="AA21" s="13">
        <f t="shared" si="2"/>
        <v>47.173524999999984</v>
      </c>
      <c r="AB21" s="62"/>
      <c r="AC21" s="62"/>
      <c r="AD21" s="33"/>
      <c r="AE21" s="62"/>
    </row>
    <row r="22" spans="1:31" ht="20.100000000000001" customHeight="1">
      <c r="A22" s="3">
        <v>14</v>
      </c>
      <c r="B22" s="17" t="s">
        <v>17</v>
      </c>
      <c r="C22" s="4">
        <v>8.9937299999999993</v>
      </c>
      <c r="D22" s="4">
        <v>20</v>
      </c>
      <c r="E22" s="4">
        <v>11.35</v>
      </c>
      <c r="F22" s="4">
        <f t="shared" si="0"/>
        <v>31.35</v>
      </c>
      <c r="G22" s="4">
        <v>0.13396</v>
      </c>
      <c r="H22" s="4">
        <v>0.87114999999999998</v>
      </c>
      <c r="I22" s="4">
        <f t="shared" si="3"/>
        <v>41.348840000000003</v>
      </c>
      <c r="J22" s="4">
        <v>1.48577</v>
      </c>
      <c r="K22" s="4"/>
      <c r="L22" s="4">
        <v>3.89636</v>
      </c>
      <c r="M22" s="4">
        <v>2.0899999999999998E-2</v>
      </c>
      <c r="N22" s="4"/>
      <c r="O22" s="4"/>
      <c r="P22" s="4">
        <v>0</v>
      </c>
      <c r="Q22" s="4"/>
      <c r="R22" s="4"/>
      <c r="S22" s="4"/>
      <c r="T22" s="4">
        <v>0</v>
      </c>
      <c r="U22" s="4"/>
      <c r="V22" s="4"/>
      <c r="W22" s="12"/>
      <c r="X22" s="4">
        <v>11.356</v>
      </c>
      <c r="Y22" s="4">
        <f t="shared" si="4"/>
        <v>16.759029999999999</v>
      </c>
      <c r="Z22" s="152">
        <f t="shared" si="1"/>
        <v>40.530834722328365</v>
      </c>
      <c r="AA22" s="13">
        <f t="shared" si="2"/>
        <v>24.589810000000003</v>
      </c>
      <c r="AB22" s="62"/>
      <c r="AC22" s="62"/>
      <c r="AD22" s="33"/>
      <c r="AE22" s="62"/>
    </row>
    <row r="23" spans="1:31" ht="20.100000000000001" customHeight="1">
      <c r="A23" s="3">
        <v>15</v>
      </c>
      <c r="B23" s="17" t="s">
        <v>18</v>
      </c>
      <c r="C23" s="12">
        <v>207.40143</v>
      </c>
      <c r="D23" s="4">
        <v>75</v>
      </c>
      <c r="E23" s="4">
        <v>7.1</v>
      </c>
      <c r="F23" s="4">
        <f t="shared" si="0"/>
        <v>82.1</v>
      </c>
      <c r="G23" s="4">
        <v>5.16</v>
      </c>
      <c r="H23" s="4">
        <v>3.69</v>
      </c>
      <c r="I23" s="4">
        <f t="shared" si="3"/>
        <v>298.35143000000005</v>
      </c>
      <c r="J23" s="4">
        <v>42.34</v>
      </c>
      <c r="K23" s="4"/>
      <c r="L23" s="4">
        <v>11.25</v>
      </c>
      <c r="M23" s="4">
        <v>16.78</v>
      </c>
      <c r="N23" s="4">
        <v>37.260080000000002</v>
      </c>
      <c r="O23" s="4">
        <v>3.71</v>
      </c>
      <c r="P23" s="4">
        <v>26.75</v>
      </c>
      <c r="Q23" s="4">
        <v>54.2</v>
      </c>
      <c r="R23" s="4"/>
      <c r="S23" s="4">
        <v>3.7237499999999999</v>
      </c>
      <c r="T23" s="4">
        <v>18.150849999999998</v>
      </c>
      <c r="U23" s="4"/>
      <c r="V23" s="4">
        <v>0.23039999999999999</v>
      </c>
      <c r="W23" s="12">
        <v>16.86</v>
      </c>
      <c r="X23" s="4">
        <v>8.94</v>
      </c>
      <c r="Y23" s="4">
        <f t="shared" si="4"/>
        <v>240.19507999999996</v>
      </c>
      <c r="Z23" s="152">
        <f t="shared" si="1"/>
        <v>80.507433800468092</v>
      </c>
      <c r="AA23" s="13">
        <f t="shared" si="2"/>
        <v>58.156350000000089</v>
      </c>
      <c r="AB23" s="62"/>
      <c r="AC23" s="62"/>
      <c r="AD23" s="33"/>
      <c r="AE23" s="62"/>
    </row>
    <row r="24" spans="1:31" ht="20.100000000000001" customHeight="1">
      <c r="A24" s="3">
        <v>16</v>
      </c>
      <c r="B24" s="17" t="s">
        <v>19</v>
      </c>
      <c r="C24" s="4">
        <v>113.06819</v>
      </c>
      <c r="D24" s="4">
        <v>423.35</v>
      </c>
      <c r="E24" s="4">
        <v>17.37</v>
      </c>
      <c r="F24" s="4">
        <f t="shared" si="0"/>
        <v>440.72</v>
      </c>
      <c r="G24" s="4">
        <v>9.0760400000000008</v>
      </c>
      <c r="H24" s="4">
        <v>4.12</v>
      </c>
      <c r="I24" s="4">
        <f t="shared" si="3"/>
        <v>566.98423000000003</v>
      </c>
      <c r="J24" s="4">
        <v>25.210190000000001</v>
      </c>
      <c r="K24" s="4">
        <v>0.80100000000000005</v>
      </c>
      <c r="L24" s="4">
        <v>55.511659999999999</v>
      </c>
      <c r="M24" s="4">
        <v>10.818709999999999</v>
      </c>
      <c r="N24" s="4"/>
      <c r="O24" s="4">
        <v>0.71865000000000001</v>
      </c>
      <c r="P24" s="4">
        <v>60.25</v>
      </c>
      <c r="Q24" s="4">
        <v>347.11200000000002</v>
      </c>
      <c r="R24" s="4"/>
      <c r="S24" s="4">
        <v>8.2799999999999994</v>
      </c>
      <c r="T24" s="4">
        <v>0</v>
      </c>
      <c r="U24" s="4">
        <v>7.0724999999999998</v>
      </c>
      <c r="V24" s="4">
        <v>1.4943500000000001</v>
      </c>
      <c r="W24" s="12"/>
      <c r="X24" s="4">
        <v>17.301839999999999</v>
      </c>
      <c r="Y24" s="4">
        <f t="shared" si="4"/>
        <v>534.57090000000005</v>
      </c>
      <c r="Z24" s="152">
        <f t="shared" si="1"/>
        <v>94.283204314165843</v>
      </c>
      <c r="AA24" s="13">
        <f t="shared" si="2"/>
        <v>32.413329999999974</v>
      </c>
      <c r="AB24" s="62"/>
      <c r="AC24" s="62"/>
      <c r="AD24" s="33"/>
      <c r="AE24" s="62"/>
    </row>
    <row r="25" spans="1:31" ht="20.100000000000001" customHeight="1">
      <c r="A25" s="3">
        <v>17</v>
      </c>
      <c r="B25" s="17" t="s">
        <v>20</v>
      </c>
      <c r="C25" s="4">
        <v>50.153449999999999</v>
      </c>
      <c r="D25" s="4">
        <v>360.27</v>
      </c>
      <c r="E25" s="4"/>
      <c r="F25" s="4">
        <f t="shared" si="0"/>
        <v>360.27</v>
      </c>
      <c r="G25" s="4">
        <v>3.58</v>
      </c>
      <c r="H25" s="4">
        <v>5.15</v>
      </c>
      <c r="I25" s="4">
        <f t="shared" si="3"/>
        <v>419.15344999999996</v>
      </c>
      <c r="J25" s="4">
        <v>12.8</v>
      </c>
      <c r="K25" s="4"/>
      <c r="L25" s="4">
        <v>31.32</v>
      </c>
      <c r="M25" s="4">
        <v>3.5</v>
      </c>
      <c r="N25" s="4"/>
      <c r="O25" s="4">
        <v>6.29</v>
      </c>
      <c r="P25" s="4">
        <v>226.15</v>
      </c>
      <c r="Q25" s="4"/>
      <c r="R25" s="4"/>
      <c r="S25" s="4">
        <v>101.81</v>
      </c>
      <c r="T25" s="4">
        <v>14.7</v>
      </c>
      <c r="U25" s="4">
        <v>0.38</v>
      </c>
      <c r="V25" s="4"/>
      <c r="W25" s="12">
        <v>0</v>
      </c>
      <c r="X25" s="4">
        <v>0.6</v>
      </c>
      <c r="Y25" s="4">
        <f t="shared" si="4"/>
        <v>397.55</v>
      </c>
      <c r="Z25" s="152">
        <f t="shared" si="1"/>
        <v>94.845932915499105</v>
      </c>
      <c r="AA25" s="13">
        <f t="shared" si="2"/>
        <v>21.603449999999953</v>
      </c>
      <c r="AB25" s="62"/>
      <c r="AC25" s="62"/>
      <c r="AD25" s="33"/>
      <c r="AE25" s="62"/>
    </row>
    <row r="26" spans="1:31" ht="20.100000000000001" customHeight="1">
      <c r="A26" s="3">
        <v>18</v>
      </c>
      <c r="B26" s="17" t="s">
        <v>21</v>
      </c>
      <c r="C26" s="4">
        <v>519.84769070000004</v>
      </c>
      <c r="D26" s="4">
        <v>0</v>
      </c>
      <c r="E26" s="4"/>
      <c r="F26" s="4">
        <f t="shared" si="0"/>
        <v>0</v>
      </c>
      <c r="G26" s="4">
        <v>3.4</v>
      </c>
      <c r="H26" s="4">
        <v>16.45</v>
      </c>
      <c r="I26" s="4">
        <f t="shared" si="3"/>
        <v>539.69769070000007</v>
      </c>
      <c r="J26" s="4">
        <v>7.47</v>
      </c>
      <c r="K26" s="4"/>
      <c r="L26" s="4">
        <v>24.32</v>
      </c>
      <c r="M26" s="4">
        <v>0</v>
      </c>
      <c r="N26" s="4"/>
      <c r="O26" s="4"/>
      <c r="P26" s="4">
        <v>0</v>
      </c>
      <c r="Q26" s="4"/>
      <c r="R26" s="4"/>
      <c r="S26" s="4">
        <v>4.3</v>
      </c>
      <c r="T26" s="4">
        <v>3</v>
      </c>
      <c r="U26" s="4">
        <v>5</v>
      </c>
      <c r="V26" s="4"/>
      <c r="W26" s="4"/>
      <c r="X26" s="4"/>
      <c r="Y26" s="4">
        <f t="shared" si="4"/>
        <v>44.089999999999996</v>
      </c>
      <c r="Z26" s="152">
        <f t="shared" si="1"/>
        <v>8.1693883001082082</v>
      </c>
      <c r="AA26" s="13">
        <f t="shared" si="2"/>
        <v>495.60769070000009</v>
      </c>
      <c r="AB26" s="62"/>
      <c r="AC26" s="62"/>
      <c r="AD26" s="33"/>
      <c r="AE26" s="62"/>
    </row>
    <row r="27" spans="1:31" ht="20.100000000000001" customHeight="1">
      <c r="A27" s="3">
        <v>19</v>
      </c>
      <c r="B27" s="17" t="s">
        <v>22</v>
      </c>
      <c r="C27" s="12">
        <v>35.269903499999998</v>
      </c>
      <c r="D27" s="4">
        <v>197.5</v>
      </c>
      <c r="E27" s="4">
        <v>2.57</v>
      </c>
      <c r="F27" s="4">
        <f t="shared" si="0"/>
        <v>200.07</v>
      </c>
      <c r="G27" s="4">
        <v>1.1148400000000001</v>
      </c>
      <c r="H27" s="4"/>
      <c r="I27" s="4">
        <f t="shared" si="3"/>
        <v>236.45474349999998</v>
      </c>
      <c r="J27" s="4">
        <v>10.466950000000001</v>
      </c>
      <c r="K27" s="4"/>
      <c r="L27" s="4">
        <v>26.108779999999999</v>
      </c>
      <c r="M27" s="4">
        <v>0.53800000000000003</v>
      </c>
      <c r="N27" s="4"/>
      <c r="O27" s="4">
        <v>0.24715000000000001</v>
      </c>
      <c r="P27" s="4">
        <v>129.44999999999999</v>
      </c>
      <c r="Q27" s="4"/>
      <c r="R27" s="4"/>
      <c r="S27" s="4">
        <v>54.894509999999997</v>
      </c>
      <c r="T27" s="4">
        <v>0.5</v>
      </c>
      <c r="U27" s="4"/>
      <c r="V27" s="4"/>
      <c r="W27" s="4"/>
      <c r="X27" s="4"/>
      <c r="Y27" s="4">
        <f t="shared" si="4"/>
        <v>222.20538999999999</v>
      </c>
      <c r="Z27" s="152">
        <f t="shared" si="1"/>
        <v>93.973750203070054</v>
      </c>
      <c r="AA27" s="13">
        <f t="shared" si="2"/>
        <v>14.249353499999984</v>
      </c>
      <c r="AB27" s="62"/>
      <c r="AC27" s="62"/>
      <c r="AD27" s="33"/>
      <c r="AE27" s="62"/>
    </row>
    <row r="28" spans="1:31" ht="20.100000000000001" customHeight="1">
      <c r="A28" s="11">
        <v>20</v>
      </c>
      <c r="B28" s="17" t="s">
        <v>23</v>
      </c>
      <c r="C28" s="12">
        <v>94.866050000000001</v>
      </c>
      <c r="D28" s="4">
        <v>449.2</v>
      </c>
      <c r="E28" s="4">
        <v>10.81</v>
      </c>
      <c r="F28" s="4">
        <f t="shared" si="0"/>
        <v>460.01</v>
      </c>
      <c r="G28" s="4">
        <v>7.31</v>
      </c>
      <c r="H28" s="4"/>
      <c r="I28" s="4">
        <f t="shared" si="3"/>
        <v>562.18604999999991</v>
      </c>
      <c r="J28" s="12">
        <v>12.74</v>
      </c>
      <c r="K28" s="12">
        <v>5.91</v>
      </c>
      <c r="L28" s="12">
        <v>50.52</v>
      </c>
      <c r="M28" s="12">
        <v>41.43</v>
      </c>
      <c r="N28" s="12">
        <v>20.65</v>
      </c>
      <c r="O28" s="12">
        <v>8.3800000000000008</v>
      </c>
      <c r="P28" s="12">
        <v>43.7</v>
      </c>
      <c r="Q28" s="12">
        <v>349.74</v>
      </c>
      <c r="R28" s="12"/>
      <c r="S28" s="12"/>
      <c r="T28" s="12">
        <v>14.94</v>
      </c>
      <c r="U28" s="12"/>
      <c r="V28" s="12"/>
      <c r="W28" s="12"/>
      <c r="X28" s="12"/>
      <c r="Y28" s="4">
        <f t="shared" si="4"/>
        <v>548.01</v>
      </c>
      <c r="Z28" s="153">
        <f t="shared" si="1"/>
        <v>97.478405947639587</v>
      </c>
      <c r="AA28" s="13">
        <f t="shared" si="2"/>
        <v>14.176049999999918</v>
      </c>
      <c r="AB28" s="62"/>
      <c r="AC28" s="62"/>
      <c r="AD28" s="33"/>
      <c r="AE28" s="62"/>
    </row>
    <row r="29" spans="1:31" ht="20.100000000000001" customHeight="1">
      <c r="A29" s="3">
        <v>21</v>
      </c>
      <c r="B29" s="40" t="s">
        <v>24</v>
      </c>
      <c r="C29" s="4">
        <v>211.92977999999999</v>
      </c>
      <c r="D29" s="4">
        <v>30</v>
      </c>
      <c r="E29" s="4"/>
      <c r="F29" s="4">
        <f t="shared" si="0"/>
        <v>30</v>
      </c>
      <c r="G29" s="4">
        <v>3.36</v>
      </c>
      <c r="H29" s="4"/>
      <c r="I29" s="4">
        <f t="shared" si="3"/>
        <v>245.28978000000001</v>
      </c>
      <c r="J29" s="4">
        <v>15.462999999999999</v>
      </c>
      <c r="K29" s="4"/>
      <c r="L29" s="4">
        <v>19.506499999999999</v>
      </c>
      <c r="M29" s="4">
        <v>4.0574599999999998</v>
      </c>
      <c r="N29" s="4"/>
      <c r="O29" s="4">
        <v>0</v>
      </c>
      <c r="P29" s="4">
        <v>12.05</v>
      </c>
      <c r="Q29" s="4">
        <v>118.4</v>
      </c>
      <c r="R29" s="4"/>
      <c r="S29" s="4">
        <v>8.89</v>
      </c>
      <c r="T29" s="4"/>
      <c r="U29" s="4"/>
      <c r="V29" s="4">
        <v>1.85</v>
      </c>
      <c r="W29" s="4"/>
      <c r="X29" s="4"/>
      <c r="Y29" s="4">
        <f t="shared" si="4"/>
        <v>180.21696</v>
      </c>
      <c r="Z29" s="152">
        <f t="shared" si="1"/>
        <v>73.471043106647159</v>
      </c>
      <c r="AA29" s="13">
        <f t="shared" si="2"/>
        <v>65.072820000000007</v>
      </c>
      <c r="AB29" s="62"/>
      <c r="AC29" s="62"/>
      <c r="AD29" s="33"/>
      <c r="AE29" s="62"/>
    </row>
    <row r="30" spans="1:31" ht="20.100000000000001" customHeight="1">
      <c r="A30" s="11">
        <v>22</v>
      </c>
      <c r="B30" s="17" t="s">
        <v>25</v>
      </c>
      <c r="C30" s="12">
        <v>448.60237000000001</v>
      </c>
      <c r="D30" s="4">
        <v>639.74</v>
      </c>
      <c r="E30" s="4"/>
      <c r="F30" s="4">
        <f t="shared" si="0"/>
        <v>639.74</v>
      </c>
      <c r="G30" s="4">
        <v>6.01</v>
      </c>
      <c r="H30" s="4">
        <v>1.63</v>
      </c>
      <c r="I30" s="4">
        <f t="shared" si="3"/>
        <v>1095.9823700000002</v>
      </c>
      <c r="J30" s="12">
        <v>31.42</v>
      </c>
      <c r="K30" s="12"/>
      <c r="L30" s="12">
        <v>106.83</v>
      </c>
      <c r="M30" s="12">
        <v>6.28</v>
      </c>
      <c r="N30" s="12">
        <v>163.28</v>
      </c>
      <c r="O30" s="12">
        <v>0.08</v>
      </c>
      <c r="P30" s="12">
        <v>100.9</v>
      </c>
      <c r="Q30" s="12">
        <v>406.96</v>
      </c>
      <c r="R30" s="12"/>
      <c r="S30" s="12">
        <v>70.34</v>
      </c>
      <c r="T30" s="12">
        <v>3</v>
      </c>
      <c r="U30" s="12">
        <v>10</v>
      </c>
      <c r="V30" s="12">
        <v>13.15</v>
      </c>
      <c r="W30" s="12">
        <v>1</v>
      </c>
      <c r="X30" s="12">
        <v>1.37</v>
      </c>
      <c r="Y30" s="4">
        <f t="shared" si="4"/>
        <v>914.61</v>
      </c>
      <c r="Z30" s="153">
        <f t="shared" si="1"/>
        <v>83.451159894113985</v>
      </c>
      <c r="AA30" s="13">
        <f t="shared" si="2"/>
        <v>181.37237000000016</v>
      </c>
      <c r="AB30" s="62"/>
      <c r="AC30" s="62"/>
      <c r="AD30" s="33"/>
      <c r="AE30" s="62"/>
    </row>
    <row r="31" spans="1:31" ht="20.100000000000001" customHeight="1">
      <c r="A31" s="3">
        <v>23</v>
      </c>
      <c r="B31" s="17" t="s">
        <v>26</v>
      </c>
      <c r="C31" s="4">
        <v>70.004840000000002</v>
      </c>
      <c r="D31" s="4">
        <v>0</v>
      </c>
      <c r="E31" s="4">
        <v>8</v>
      </c>
      <c r="F31" s="4">
        <f t="shared" si="0"/>
        <v>8</v>
      </c>
      <c r="G31" s="4">
        <v>2.3756400000000002</v>
      </c>
      <c r="H31" s="4">
        <v>5.4209199999999997</v>
      </c>
      <c r="I31" s="4">
        <f t="shared" si="3"/>
        <v>85.801400000000001</v>
      </c>
      <c r="J31" s="4">
        <v>37.096269999999997</v>
      </c>
      <c r="K31" s="4">
        <v>0.32308999999999999</v>
      </c>
      <c r="L31" s="4">
        <v>12.815300000000001</v>
      </c>
      <c r="M31" s="4">
        <v>0</v>
      </c>
      <c r="N31" s="4"/>
      <c r="O31" s="4"/>
      <c r="P31" s="4">
        <v>0</v>
      </c>
      <c r="Q31" s="4"/>
      <c r="R31" s="4"/>
      <c r="S31" s="4"/>
      <c r="T31" s="4">
        <v>0</v>
      </c>
      <c r="U31" s="4"/>
      <c r="V31" s="4"/>
      <c r="W31" s="4"/>
      <c r="X31" s="4">
        <v>8</v>
      </c>
      <c r="Y31" s="4">
        <f t="shared" si="4"/>
        <v>58.234659999999998</v>
      </c>
      <c r="Z31" s="152">
        <f t="shared" si="1"/>
        <v>67.871456642898593</v>
      </c>
      <c r="AA31" s="13">
        <f t="shared" si="2"/>
        <v>27.566740000000003</v>
      </c>
      <c r="AB31" s="62"/>
      <c r="AC31" s="62"/>
      <c r="AD31" s="33"/>
      <c r="AE31" s="62"/>
    </row>
    <row r="32" spans="1:31" ht="20.100000000000001" customHeight="1">
      <c r="A32" s="3">
        <v>24</v>
      </c>
      <c r="B32" s="17" t="s">
        <v>27</v>
      </c>
      <c r="C32" s="4">
        <v>37.866889999999998</v>
      </c>
      <c r="D32" s="4">
        <v>180</v>
      </c>
      <c r="E32" s="4">
        <v>6.23</v>
      </c>
      <c r="F32" s="4">
        <f t="shared" si="0"/>
        <v>186.23</v>
      </c>
      <c r="G32" s="4">
        <v>4.3643400000000003</v>
      </c>
      <c r="H32" s="4">
        <v>11.148540000000001</v>
      </c>
      <c r="I32" s="4">
        <f t="shared" si="3"/>
        <v>239.60976999999997</v>
      </c>
      <c r="J32" s="4">
        <v>12.369680000000001</v>
      </c>
      <c r="K32" s="4"/>
      <c r="L32" s="4">
        <v>30.584140000000001</v>
      </c>
      <c r="M32" s="4">
        <v>0.73990999999999996</v>
      </c>
      <c r="N32" s="4"/>
      <c r="O32" s="4">
        <v>8.7323400000000007</v>
      </c>
      <c r="P32" s="4">
        <v>0.45</v>
      </c>
      <c r="Q32" s="4"/>
      <c r="R32" s="4"/>
      <c r="S32" s="4">
        <v>152.65285</v>
      </c>
      <c r="T32" s="4">
        <v>2.5</v>
      </c>
      <c r="U32" s="4"/>
      <c r="V32" s="4">
        <v>6.2590399999999997</v>
      </c>
      <c r="W32" s="4"/>
      <c r="X32" s="4">
        <v>0</v>
      </c>
      <c r="Y32" s="4">
        <f t="shared" si="4"/>
        <v>214.28796</v>
      </c>
      <c r="Z32" s="152">
        <f t="shared" si="1"/>
        <v>89.432062807789521</v>
      </c>
      <c r="AA32" s="13">
        <f t="shared" si="2"/>
        <v>25.321809999999971</v>
      </c>
      <c r="AB32" s="62"/>
      <c r="AC32" s="62"/>
      <c r="AD32" s="90"/>
      <c r="AE32" s="62"/>
    </row>
    <row r="33" spans="1:57" ht="20.100000000000001" customHeight="1">
      <c r="A33" s="3">
        <v>25</v>
      </c>
      <c r="B33" s="40" t="s">
        <v>33</v>
      </c>
      <c r="C33" s="12">
        <v>83.785359999999997</v>
      </c>
      <c r="D33" s="4">
        <v>144.05000000000001</v>
      </c>
      <c r="E33" s="4">
        <v>4.8</v>
      </c>
      <c r="F33" s="4">
        <f t="shared" si="0"/>
        <v>148.85000000000002</v>
      </c>
      <c r="G33" s="4"/>
      <c r="H33" s="4"/>
      <c r="I33" s="4">
        <f t="shared" si="3"/>
        <v>232.63536000000002</v>
      </c>
      <c r="J33" s="4">
        <v>18.329999999999998</v>
      </c>
      <c r="K33" s="4"/>
      <c r="L33" s="4">
        <v>2.7852000000000001</v>
      </c>
      <c r="M33" s="4">
        <v>4.71</v>
      </c>
      <c r="N33" s="4">
        <v>20.56</v>
      </c>
      <c r="O33" s="4"/>
      <c r="P33" s="4">
        <v>13.8</v>
      </c>
      <c r="Q33" s="4">
        <v>59.84</v>
      </c>
      <c r="R33" s="4"/>
      <c r="S33" s="4"/>
      <c r="T33" s="4">
        <v>22</v>
      </c>
      <c r="U33" s="4"/>
      <c r="V33" s="4">
        <v>1.53</v>
      </c>
      <c r="W33" s="4"/>
      <c r="X33" s="4">
        <v>4.2</v>
      </c>
      <c r="Y33" s="4">
        <f t="shared" si="4"/>
        <v>147.75519999999997</v>
      </c>
      <c r="Z33" s="152">
        <f t="shared" si="1"/>
        <v>63.513646420733274</v>
      </c>
      <c r="AA33" s="13">
        <f t="shared" si="2"/>
        <v>84.880160000000046</v>
      </c>
      <c r="AB33" s="62"/>
      <c r="AC33" s="62"/>
      <c r="AD33" s="33"/>
      <c r="AE33" s="62"/>
    </row>
    <row r="34" spans="1:57" ht="20.100000000000001" customHeight="1">
      <c r="A34" s="3">
        <v>26</v>
      </c>
      <c r="B34" s="40" t="s">
        <v>28</v>
      </c>
      <c r="C34" s="12">
        <v>101.40924</v>
      </c>
      <c r="D34" s="4">
        <v>150</v>
      </c>
      <c r="E34" s="4">
        <v>2.3199999999999998</v>
      </c>
      <c r="F34" s="4">
        <f t="shared" si="0"/>
        <v>152.32</v>
      </c>
      <c r="G34" s="4">
        <v>4.1733000000000002</v>
      </c>
      <c r="H34" s="4">
        <v>0.05</v>
      </c>
      <c r="I34" s="4">
        <f t="shared" si="3"/>
        <v>257.95254</v>
      </c>
      <c r="J34" s="4">
        <v>31.187999999999999</v>
      </c>
      <c r="K34" s="4"/>
      <c r="L34" s="4">
        <v>21.134599999999999</v>
      </c>
      <c r="M34" s="4">
        <v>5.1706000000000003</v>
      </c>
      <c r="N34" s="4"/>
      <c r="O34" s="4">
        <v>8.423</v>
      </c>
      <c r="P34" s="4">
        <v>0</v>
      </c>
      <c r="Q34" s="4"/>
      <c r="R34" s="4"/>
      <c r="S34" s="4">
        <v>140.70500000000001</v>
      </c>
      <c r="T34" s="4">
        <v>0</v>
      </c>
      <c r="U34" s="4"/>
      <c r="V34" s="4"/>
      <c r="W34" s="4"/>
      <c r="X34" s="4">
        <v>3.96</v>
      </c>
      <c r="Y34" s="4">
        <f t="shared" si="4"/>
        <v>210.5812</v>
      </c>
      <c r="Z34" s="152">
        <f t="shared" si="1"/>
        <v>81.635637315298382</v>
      </c>
      <c r="AA34" s="13">
        <f t="shared" si="2"/>
        <v>47.371340000000004</v>
      </c>
      <c r="AB34" s="62"/>
      <c r="AC34" s="62"/>
      <c r="AD34" s="33"/>
      <c r="AE34" s="62"/>
    </row>
    <row r="35" spans="1:57" ht="20.100000000000001" customHeight="1">
      <c r="A35" s="11">
        <v>27</v>
      </c>
      <c r="B35" s="17" t="s">
        <v>29</v>
      </c>
      <c r="C35" s="12">
        <v>434.45559689999999</v>
      </c>
      <c r="D35" s="4">
        <v>100</v>
      </c>
      <c r="E35" s="4"/>
      <c r="F35" s="4">
        <f t="shared" si="0"/>
        <v>100</v>
      </c>
      <c r="G35" s="4">
        <v>15.75</v>
      </c>
      <c r="H35" s="4">
        <v>3.41</v>
      </c>
      <c r="I35" s="4">
        <f t="shared" si="3"/>
        <v>553.61559690000001</v>
      </c>
      <c r="J35" s="12">
        <v>7.89</v>
      </c>
      <c r="K35" s="12">
        <v>0.04</v>
      </c>
      <c r="L35" s="12">
        <v>58.22</v>
      </c>
      <c r="M35" s="12">
        <v>15.55</v>
      </c>
      <c r="N35" s="12">
        <v>0</v>
      </c>
      <c r="O35" s="12">
        <v>2.52</v>
      </c>
      <c r="P35" s="12">
        <v>88.9</v>
      </c>
      <c r="Q35" s="12">
        <v>208.57</v>
      </c>
      <c r="R35" s="12"/>
      <c r="S35" s="12">
        <v>0</v>
      </c>
      <c r="T35" s="12">
        <v>0</v>
      </c>
      <c r="U35" s="12"/>
      <c r="V35" s="12">
        <v>1.74</v>
      </c>
      <c r="W35" s="12"/>
      <c r="X35" s="12"/>
      <c r="Y35" s="4">
        <f t="shared" si="4"/>
        <v>383.43</v>
      </c>
      <c r="Z35" s="153">
        <f t="shared" si="1"/>
        <v>69.259248140232444</v>
      </c>
      <c r="AA35" s="13">
        <f t="shared" si="2"/>
        <v>170.18559690000001</v>
      </c>
      <c r="AB35" s="62"/>
      <c r="AC35" s="62"/>
      <c r="AD35" s="33"/>
      <c r="AE35" s="62"/>
    </row>
    <row r="36" spans="1:57" ht="20.100000000000001" customHeight="1">
      <c r="A36" s="3">
        <v>28</v>
      </c>
      <c r="B36" s="17" t="s">
        <v>30</v>
      </c>
      <c r="C36" s="4">
        <v>125.077506</v>
      </c>
      <c r="D36" s="4">
        <v>353.84000000000003</v>
      </c>
      <c r="E36" s="4">
        <v>9.5</v>
      </c>
      <c r="F36" s="4">
        <f t="shared" si="0"/>
        <v>363.34000000000003</v>
      </c>
      <c r="G36" s="4">
        <v>5.4329400000000003</v>
      </c>
      <c r="H36" s="4">
        <v>1.81524</v>
      </c>
      <c r="I36" s="4">
        <f t="shared" si="3"/>
        <v>495.66568599999999</v>
      </c>
      <c r="J36" s="4">
        <v>30.870619999999999</v>
      </c>
      <c r="K36" s="4">
        <v>0.52507000000000004</v>
      </c>
      <c r="L36" s="4">
        <v>27.793600000000001</v>
      </c>
      <c r="M36" s="4">
        <v>17.922429999999999</v>
      </c>
      <c r="N36" s="4">
        <v>46.277509999999999</v>
      </c>
      <c r="O36" s="4">
        <v>3.81067</v>
      </c>
      <c r="P36" s="4">
        <v>47.05</v>
      </c>
      <c r="Q36" s="4">
        <v>273.16081000000003</v>
      </c>
      <c r="R36" s="4"/>
      <c r="S36" s="4"/>
      <c r="T36" s="4">
        <v>8.25</v>
      </c>
      <c r="U36" s="4"/>
      <c r="V36" s="4">
        <v>1.7916000000000001</v>
      </c>
      <c r="W36" s="12"/>
      <c r="X36" s="4">
        <v>9.3160000000000007</v>
      </c>
      <c r="Y36" s="4">
        <f t="shared" si="4"/>
        <v>466.76830999999999</v>
      </c>
      <c r="Z36" s="152">
        <f t="shared" si="1"/>
        <v>94.169986582448232</v>
      </c>
      <c r="AA36" s="13">
        <f t="shared" si="2"/>
        <v>28.897376000000008</v>
      </c>
      <c r="AB36" s="62"/>
      <c r="AC36" s="62"/>
      <c r="AD36" s="33"/>
      <c r="AE36" s="62"/>
    </row>
    <row r="37" spans="1:57" ht="20.100000000000001" customHeight="1">
      <c r="A37" s="3">
        <v>29</v>
      </c>
      <c r="B37" s="17" t="s">
        <v>32</v>
      </c>
      <c r="C37" s="4">
        <v>129.00174000000001</v>
      </c>
      <c r="D37" s="4">
        <v>85</v>
      </c>
      <c r="E37" s="4">
        <v>3.29</v>
      </c>
      <c r="F37" s="4">
        <f t="shared" si="0"/>
        <v>88.29</v>
      </c>
      <c r="G37" s="4">
        <v>3.1142599999999998</v>
      </c>
      <c r="H37" s="4">
        <v>13.99413</v>
      </c>
      <c r="I37" s="4">
        <f t="shared" si="3"/>
        <v>234.40013000000002</v>
      </c>
      <c r="J37" s="4">
        <v>10.55664</v>
      </c>
      <c r="K37" s="4">
        <v>0.2</v>
      </c>
      <c r="L37" s="4">
        <v>23.658190000000001</v>
      </c>
      <c r="M37" s="4">
        <v>6.9966799999999996</v>
      </c>
      <c r="N37" s="4">
        <v>16.007069999999999</v>
      </c>
      <c r="O37" s="4">
        <v>1.252</v>
      </c>
      <c r="P37" s="4">
        <v>0</v>
      </c>
      <c r="Q37" s="4">
        <v>42.4</v>
      </c>
      <c r="R37" s="4"/>
      <c r="S37" s="4"/>
      <c r="T37" s="4">
        <v>0</v>
      </c>
      <c r="U37" s="4"/>
      <c r="V37" s="4">
        <v>52.293599999999998</v>
      </c>
      <c r="W37" s="4">
        <v>2.9512</v>
      </c>
      <c r="X37" s="4">
        <v>3.29</v>
      </c>
      <c r="Y37" s="4">
        <f t="shared" si="4"/>
        <v>159.60538</v>
      </c>
      <c r="Z37" s="152">
        <f t="shared" si="1"/>
        <v>68.090994659431274</v>
      </c>
      <c r="AA37" s="13">
        <f t="shared" si="2"/>
        <v>74.794750000000022</v>
      </c>
      <c r="AB37" s="62"/>
      <c r="AC37" s="62"/>
      <c r="AD37" s="33"/>
      <c r="AE37" s="62"/>
    </row>
    <row r="38" spans="1:57" ht="20.100000000000001" customHeight="1">
      <c r="A38" s="3">
        <v>30</v>
      </c>
      <c r="B38" s="17" t="s">
        <v>31</v>
      </c>
      <c r="C38" s="12">
        <v>389.47048000000001</v>
      </c>
      <c r="D38" s="4">
        <v>507.5</v>
      </c>
      <c r="E38" s="4">
        <v>9.5</v>
      </c>
      <c r="F38" s="4">
        <f t="shared" si="0"/>
        <v>517</v>
      </c>
      <c r="G38" s="4">
        <v>12.103809999999999</v>
      </c>
      <c r="H38" s="4">
        <v>0</v>
      </c>
      <c r="I38" s="4">
        <f t="shared" si="3"/>
        <v>918.57428999999991</v>
      </c>
      <c r="J38" s="4">
        <v>18.14986</v>
      </c>
      <c r="K38" s="4">
        <v>1.8407199999999999</v>
      </c>
      <c r="L38" s="4">
        <v>66.943129999999996</v>
      </c>
      <c r="M38" s="4">
        <v>15.725390000000001</v>
      </c>
      <c r="N38" s="4">
        <v>88.376279999999994</v>
      </c>
      <c r="O38" s="4">
        <v>3.9683199999999998</v>
      </c>
      <c r="P38" s="4">
        <v>120.27</v>
      </c>
      <c r="Q38" s="4">
        <v>430.4</v>
      </c>
      <c r="R38" s="4"/>
      <c r="S38" s="4">
        <v>24.609500000000001</v>
      </c>
      <c r="T38" s="4">
        <v>0</v>
      </c>
      <c r="U38" s="4">
        <v>0.5</v>
      </c>
      <c r="V38" s="4">
        <v>20.09403</v>
      </c>
      <c r="W38" s="4">
        <v>1.5506800000000001</v>
      </c>
      <c r="X38" s="4">
        <v>9.4819999999999993</v>
      </c>
      <c r="Y38" s="4">
        <f t="shared" si="4"/>
        <v>801.90990999999997</v>
      </c>
      <c r="Z38" s="152">
        <f t="shared" si="1"/>
        <v>87.299407215065855</v>
      </c>
      <c r="AA38" s="13">
        <f t="shared" si="2"/>
        <v>116.66437999999994</v>
      </c>
      <c r="AB38" s="62"/>
      <c r="AC38" s="62"/>
      <c r="AD38" s="33"/>
      <c r="AE38" s="62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7" ht="20.100000000000001" customHeight="1">
      <c r="A39" s="82"/>
      <c r="B39" s="83" t="s">
        <v>175</v>
      </c>
      <c r="C39" s="84">
        <f>SUM(C9:C38)</f>
        <v>4474.1236091000001</v>
      </c>
      <c r="D39" s="84">
        <f>SUM(D9:D38)</f>
        <v>6347.22</v>
      </c>
      <c r="E39" s="84">
        <f>SUM(E9:E38)</f>
        <v>136.69999999999999</v>
      </c>
      <c r="F39" s="84">
        <f t="shared" ref="F39:Y39" si="5">SUM(F9:F38)</f>
        <v>6483.92</v>
      </c>
      <c r="G39" s="84">
        <f t="shared" si="5"/>
        <v>134.32754000000003</v>
      </c>
      <c r="H39" s="84">
        <f>SUM(H9:H38)</f>
        <v>83.405879999999996</v>
      </c>
      <c r="I39" s="84">
        <f t="shared" si="5"/>
        <v>11175.7770291</v>
      </c>
      <c r="J39" s="84">
        <f t="shared" si="5"/>
        <v>651.37204000000008</v>
      </c>
      <c r="K39" s="84">
        <f t="shared" si="5"/>
        <v>22.80048</v>
      </c>
      <c r="L39" s="84">
        <f t="shared" si="5"/>
        <v>928.33416000000011</v>
      </c>
      <c r="M39" s="84">
        <f t="shared" si="5"/>
        <v>340.63719000000003</v>
      </c>
      <c r="N39" s="84">
        <f t="shared" si="5"/>
        <v>506.61518000000001</v>
      </c>
      <c r="O39" s="84">
        <f t="shared" si="5"/>
        <v>112.73931</v>
      </c>
      <c r="P39" s="84">
        <f t="shared" si="5"/>
        <v>1259.905</v>
      </c>
      <c r="Q39" s="84">
        <f t="shared" si="5"/>
        <v>3464.0668100000007</v>
      </c>
      <c r="R39" s="84">
        <f t="shared" si="5"/>
        <v>0</v>
      </c>
      <c r="S39" s="84">
        <f t="shared" si="5"/>
        <v>1297.17336</v>
      </c>
      <c r="T39" s="84">
        <f t="shared" si="5"/>
        <v>267.38934999999998</v>
      </c>
      <c r="U39" s="84">
        <f t="shared" si="5"/>
        <v>83.969710000000006</v>
      </c>
      <c r="V39" s="84">
        <f t="shared" si="5"/>
        <v>127.91853</v>
      </c>
      <c r="W39" s="84">
        <f t="shared" si="5"/>
        <v>32.448340000000002</v>
      </c>
      <c r="X39" s="84">
        <f t="shared" si="5"/>
        <v>135.15031999999999</v>
      </c>
      <c r="Y39" s="84">
        <f t="shared" si="5"/>
        <v>9230.5197800000005</v>
      </c>
      <c r="Z39" s="154">
        <f t="shared" si="1"/>
        <v>82.593986583350315</v>
      </c>
      <c r="AA39" s="84">
        <f>SUM(AA9:AA38)</f>
        <v>1945.2572490999999</v>
      </c>
      <c r="AB39" s="48"/>
      <c r="AC39" s="27"/>
      <c r="AD39" s="91"/>
      <c r="AE39" s="91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7" s="117" customFormat="1" ht="15.75">
      <c r="A40" s="116"/>
      <c r="B40" s="105" t="s">
        <v>176</v>
      </c>
      <c r="C40" s="106">
        <v>8786.99</v>
      </c>
      <c r="D40" s="106"/>
      <c r="E40" s="106"/>
      <c r="F40" s="106">
        <v>10441.15</v>
      </c>
      <c r="G40" s="106"/>
      <c r="H40" s="106">
        <v>180.93</v>
      </c>
      <c r="I40" s="106">
        <f>C40+F40+H40</f>
        <v>19409.07</v>
      </c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>
        <v>12402.15</v>
      </c>
      <c r="Z40" s="155">
        <f t="shared" si="1"/>
        <v>63.898733942430006</v>
      </c>
      <c r="AA40" s="106">
        <f t="shared" si="2"/>
        <v>7006.92</v>
      </c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</row>
    <row r="41" spans="1:57">
      <c r="H41" s="20"/>
      <c r="I41" s="20"/>
      <c r="J41" s="20"/>
      <c r="L41"/>
      <c r="M41"/>
      <c r="N41"/>
      <c r="O41"/>
      <c r="P41"/>
      <c r="Q41"/>
      <c r="R41"/>
      <c r="S41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7" ht="20.25">
      <c r="B42" s="14"/>
      <c r="C42" s="14" t="s">
        <v>170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57" ht="2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57" ht="30.75" customHeight="1">
      <c r="A44" s="197" t="s">
        <v>38</v>
      </c>
      <c r="B44" s="199" t="s">
        <v>1</v>
      </c>
      <c r="C44" s="163" t="s">
        <v>62</v>
      </c>
      <c r="D44" s="164"/>
      <c r="E44" s="164"/>
      <c r="F44" s="164"/>
      <c r="G44" s="164"/>
      <c r="H44" s="164"/>
      <c r="I44" s="164"/>
      <c r="J44" s="171" t="s">
        <v>39</v>
      </c>
      <c r="K44" s="172"/>
      <c r="L44" s="173"/>
      <c r="M44" s="171" t="s">
        <v>56</v>
      </c>
      <c r="N44" s="172"/>
      <c r="O44" s="172"/>
      <c r="P44" s="173"/>
      <c r="Q44" s="170" t="s">
        <v>70</v>
      </c>
      <c r="R44" s="170"/>
      <c r="S44" s="170"/>
      <c r="T44" s="170"/>
      <c r="U44" s="170" t="s">
        <v>74</v>
      </c>
      <c r="V44" s="170"/>
      <c r="W44" s="170"/>
      <c r="X44" s="170"/>
      <c r="Y44" s="43"/>
      <c r="Z44" s="185"/>
      <c r="AA44" s="189"/>
      <c r="AB44" s="189"/>
      <c r="AC44" s="189"/>
      <c r="AD44" s="28"/>
      <c r="AE44" s="54"/>
      <c r="AF44" s="185"/>
      <c r="AG44" s="185"/>
      <c r="AH44" s="185"/>
      <c r="AI44" s="185"/>
      <c r="AJ44" s="54"/>
      <c r="AK44" s="185"/>
      <c r="AL44" s="185"/>
      <c r="AM44" s="185"/>
      <c r="AN44" s="8"/>
      <c r="AO44" s="180"/>
      <c r="AP44" s="180"/>
      <c r="AQ44" s="8"/>
      <c r="AR44" s="181"/>
      <c r="AS44" s="181"/>
      <c r="AT44" s="181"/>
      <c r="AU44" s="181"/>
      <c r="AV44" s="181"/>
      <c r="AW44" s="181"/>
      <c r="AX44" s="181"/>
      <c r="AY44" s="181"/>
      <c r="AZ44" s="182"/>
      <c r="BA44" s="182"/>
      <c r="BB44" s="182"/>
      <c r="BC44" s="182"/>
    </row>
    <row r="45" spans="1:57" ht="99" customHeight="1">
      <c r="A45" s="198"/>
      <c r="B45" s="200"/>
      <c r="C45" s="51" t="s">
        <v>61</v>
      </c>
      <c r="D45" s="51" t="s">
        <v>60</v>
      </c>
      <c r="E45" s="50" t="s">
        <v>63</v>
      </c>
      <c r="F45" s="52" t="s">
        <v>64</v>
      </c>
      <c r="G45" s="52" t="s">
        <v>43</v>
      </c>
      <c r="H45" s="52" t="s">
        <v>65</v>
      </c>
      <c r="I45" s="50" t="s">
        <v>66</v>
      </c>
      <c r="J45" s="38" t="s">
        <v>47</v>
      </c>
      <c r="K45" s="38" t="s">
        <v>35</v>
      </c>
      <c r="L45" s="78" t="s">
        <v>43</v>
      </c>
      <c r="M45" s="53" t="s">
        <v>67</v>
      </c>
      <c r="N45" s="53" t="s">
        <v>69</v>
      </c>
      <c r="O45" s="53" t="s">
        <v>73</v>
      </c>
      <c r="P45" s="39" t="s">
        <v>44</v>
      </c>
      <c r="Q45" s="53" t="s">
        <v>71</v>
      </c>
      <c r="R45" s="53" t="s">
        <v>68</v>
      </c>
      <c r="S45" s="53" t="s">
        <v>72</v>
      </c>
      <c r="T45" s="39" t="s">
        <v>44</v>
      </c>
      <c r="U45" s="39" t="s">
        <v>71</v>
      </c>
      <c r="V45" s="39" t="s">
        <v>75</v>
      </c>
      <c r="W45" s="39" t="s">
        <v>76</v>
      </c>
      <c r="X45" s="39" t="s">
        <v>44</v>
      </c>
      <c r="Y45" s="56"/>
      <c r="Z45" s="56"/>
      <c r="AA45" s="56"/>
      <c r="AB45" s="56"/>
      <c r="AC45" s="56"/>
      <c r="AD45" s="56"/>
      <c r="AE45" s="113"/>
      <c r="AF45" s="56"/>
      <c r="AG45" s="56"/>
      <c r="AH45" s="56"/>
      <c r="AI45" s="56"/>
      <c r="AJ45" s="113"/>
      <c r="AK45" s="56"/>
      <c r="AL45" s="56"/>
      <c r="AM45" s="56"/>
      <c r="AN45" s="44"/>
      <c r="AO45" s="56"/>
      <c r="AP45" s="56"/>
      <c r="AQ45" s="44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108"/>
      <c r="BE45" s="108"/>
    </row>
    <row r="46" spans="1:57" ht="17.25">
      <c r="A46" s="7">
        <v>1</v>
      </c>
      <c r="B46" s="7">
        <v>2</v>
      </c>
      <c r="C46" s="7">
        <v>3</v>
      </c>
      <c r="D46" s="7">
        <v>4</v>
      </c>
      <c r="E46" s="7">
        <v>5</v>
      </c>
      <c r="F46" s="7">
        <v>6</v>
      </c>
      <c r="G46" s="7">
        <v>7</v>
      </c>
      <c r="H46" s="7">
        <v>8</v>
      </c>
      <c r="I46" s="7">
        <v>9</v>
      </c>
      <c r="J46" s="7">
        <v>10</v>
      </c>
      <c r="K46" s="7">
        <v>11</v>
      </c>
      <c r="L46" s="7">
        <v>12</v>
      </c>
      <c r="M46" s="7">
        <v>13</v>
      </c>
      <c r="N46" s="7">
        <v>14</v>
      </c>
      <c r="O46" s="7">
        <v>15</v>
      </c>
      <c r="P46" s="7">
        <v>16</v>
      </c>
      <c r="Q46" s="7">
        <v>17</v>
      </c>
      <c r="R46" s="7">
        <v>18</v>
      </c>
      <c r="S46" s="7">
        <v>19</v>
      </c>
      <c r="T46" s="7">
        <v>20</v>
      </c>
      <c r="U46" s="7">
        <v>21</v>
      </c>
      <c r="V46" s="7">
        <v>22</v>
      </c>
      <c r="W46" s="7">
        <v>23</v>
      </c>
      <c r="X46" s="7">
        <v>24</v>
      </c>
      <c r="Y46" s="28"/>
      <c r="Z46" s="28"/>
      <c r="AA46" s="28"/>
      <c r="AB46" s="28"/>
      <c r="AC46" s="37"/>
      <c r="AD46" s="37"/>
      <c r="AE46" s="49"/>
      <c r="AF46" s="49"/>
      <c r="AG46" s="49"/>
      <c r="AH46" s="49"/>
      <c r="AI46" s="49"/>
      <c r="AJ46" s="49"/>
      <c r="AK46" s="21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7" ht="20.100000000000001" customHeight="1">
      <c r="A47" s="3">
        <v>1</v>
      </c>
      <c r="B47" s="40" t="s">
        <v>6</v>
      </c>
      <c r="C47" s="120">
        <v>11208</v>
      </c>
      <c r="D47" s="120">
        <f>2851</f>
        <v>2851</v>
      </c>
      <c r="E47" s="121"/>
      <c r="F47" s="122">
        <v>52</v>
      </c>
      <c r="G47" s="123">
        <f t="shared" ref="G47:G77" si="6">IF(E47&gt;0,F47/E47%,0)</f>
        <v>0</v>
      </c>
      <c r="H47" s="122">
        <f>C47+D47+F47</f>
        <v>14111</v>
      </c>
      <c r="I47" s="120">
        <v>13104</v>
      </c>
      <c r="J47" s="124"/>
      <c r="K47" s="125">
        <v>945</v>
      </c>
      <c r="L47" s="123">
        <f t="shared" ref="L47:L77" si="7">IF(J47&gt;0,K47/J47%,0)</f>
        <v>0</v>
      </c>
      <c r="M47" s="126">
        <v>0</v>
      </c>
      <c r="N47" s="124"/>
      <c r="O47" s="124">
        <v>0</v>
      </c>
      <c r="P47" s="123">
        <f t="shared" ref="P47:P77" si="8">IF(N47&gt;0,O47/N47%,0)</f>
        <v>0</v>
      </c>
      <c r="Q47" s="15">
        <v>0</v>
      </c>
      <c r="R47" s="127"/>
      <c r="S47" s="124">
        <v>0</v>
      </c>
      <c r="T47" s="123">
        <f>IF(S47&gt;0,S47/R47%,0)</f>
        <v>0</v>
      </c>
      <c r="U47" s="125"/>
      <c r="V47" s="123">
        <v>0</v>
      </c>
      <c r="W47" s="125"/>
      <c r="X47" s="123">
        <f>IF(W47&gt;0,W47/V47%,0)</f>
        <v>0</v>
      </c>
      <c r="Y47" s="128"/>
      <c r="Z47" s="109"/>
      <c r="AA47" s="22"/>
      <c r="AB47" s="107"/>
      <c r="AC47" s="33"/>
      <c r="AD47" s="33"/>
      <c r="AE47" s="28"/>
      <c r="AF47" s="109"/>
      <c r="AG47" s="107"/>
      <c r="AH47" s="28"/>
      <c r="AI47" s="36"/>
      <c r="AJ47" s="28"/>
      <c r="AK47" s="109"/>
      <c r="AL47" s="107"/>
      <c r="AM47" s="28"/>
      <c r="AN47" s="62"/>
      <c r="AO47" s="28"/>
      <c r="AP47" s="28"/>
      <c r="AQ47" s="8"/>
      <c r="AR47" s="28"/>
      <c r="AS47" s="28"/>
      <c r="AT47" s="28"/>
      <c r="AU47" s="28"/>
      <c r="AV47" s="107"/>
      <c r="AW47" s="33"/>
      <c r="AX47" s="107"/>
      <c r="AY47" s="33"/>
      <c r="AZ47" s="36"/>
      <c r="BA47" s="37"/>
      <c r="BB47" s="36"/>
      <c r="BC47" s="37"/>
    </row>
    <row r="48" spans="1:57" ht="20.100000000000001" customHeight="1">
      <c r="A48" s="3">
        <v>2</v>
      </c>
      <c r="B48" s="40" t="s">
        <v>7</v>
      </c>
      <c r="C48" s="120">
        <v>10799</v>
      </c>
      <c r="D48" s="120">
        <f>6236</f>
        <v>6236</v>
      </c>
      <c r="E48" s="121"/>
      <c r="F48" s="122">
        <v>111</v>
      </c>
      <c r="G48" s="123">
        <f t="shared" si="6"/>
        <v>0</v>
      </c>
      <c r="H48" s="122">
        <f t="shared" ref="H48:H77" si="9">C48+D48+F48</f>
        <v>17146</v>
      </c>
      <c r="I48" s="120">
        <v>16536</v>
      </c>
      <c r="J48" s="124"/>
      <c r="K48" s="125">
        <v>0</v>
      </c>
      <c r="L48" s="123">
        <f t="shared" si="7"/>
        <v>0</v>
      </c>
      <c r="M48" s="126">
        <v>0</v>
      </c>
      <c r="N48" s="124"/>
      <c r="O48" s="124">
        <v>0</v>
      </c>
      <c r="P48" s="123">
        <f t="shared" si="8"/>
        <v>0</v>
      </c>
      <c r="Q48" s="15">
        <v>0</v>
      </c>
      <c r="R48" s="127"/>
      <c r="S48" s="124">
        <v>0</v>
      </c>
      <c r="T48" s="123">
        <f t="shared" ref="T48:T77" si="10">IF(S48&gt;0,S48/R48%,0)</f>
        <v>0</v>
      </c>
      <c r="U48" s="125"/>
      <c r="V48" s="123">
        <v>0</v>
      </c>
      <c r="W48" s="125"/>
      <c r="X48" s="123">
        <f t="shared" ref="X48:X76" si="11">IF(W48&gt;0,W48/V48%,0)</f>
        <v>0</v>
      </c>
      <c r="Y48" s="128"/>
      <c r="Z48" s="109"/>
      <c r="AA48" s="22"/>
      <c r="AB48" s="107"/>
      <c r="AC48" s="33"/>
      <c r="AD48" s="33"/>
      <c r="AE48" s="28"/>
      <c r="AF48" s="109"/>
      <c r="AG48" s="107"/>
      <c r="AH48" s="28"/>
      <c r="AI48" s="36"/>
      <c r="AJ48" s="28"/>
      <c r="AK48" s="109"/>
      <c r="AL48" s="107"/>
      <c r="AM48" s="28"/>
      <c r="AN48" s="62"/>
      <c r="AO48" s="28"/>
      <c r="AP48" s="28"/>
      <c r="AQ48" s="8"/>
      <c r="AR48" s="28"/>
      <c r="AS48" s="28"/>
      <c r="AT48" s="28"/>
      <c r="AU48" s="28"/>
      <c r="AV48" s="107"/>
      <c r="AW48" s="33"/>
      <c r="AX48" s="107"/>
      <c r="AY48" s="33"/>
      <c r="AZ48" s="36"/>
      <c r="BA48" s="37"/>
      <c r="BB48" s="36"/>
      <c r="BC48" s="37"/>
    </row>
    <row r="49" spans="1:55" ht="20.100000000000001" customHeight="1">
      <c r="A49" s="3">
        <v>3</v>
      </c>
      <c r="B49" s="40" t="s">
        <v>8</v>
      </c>
      <c r="C49" s="120">
        <v>6546</v>
      </c>
      <c r="D49" s="120">
        <f>248</f>
        <v>248</v>
      </c>
      <c r="E49" s="121"/>
      <c r="F49" s="122">
        <v>0</v>
      </c>
      <c r="G49" s="123">
        <f t="shared" si="6"/>
        <v>0</v>
      </c>
      <c r="H49" s="122">
        <f t="shared" si="9"/>
        <v>6794</v>
      </c>
      <c r="I49" s="120">
        <v>6450</v>
      </c>
      <c r="J49" s="124"/>
      <c r="K49" s="125">
        <v>0</v>
      </c>
      <c r="L49" s="123">
        <f t="shared" si="7"/>
        <v>0</v>
      </c>
      <c r="M49" s="126">
        <v>0</v>
      </c>
      <c r="N49" s="124">
        <v>1</v>
      </c>
      <c r="O49" s="124">
        <v>0</v>
      </c>
      <c r="P49" s="123">
        <f t="shared" si="8"/>
        <v>0</v>
      </c>
      <c r="Q49" s="15">
        <v>0</v>
      </c>
      <c r="R49" s="127">
        <v>1</v>
      </c>
      <c r="S49" s="124">
        <v>0</v>
      </c>
      <c r="T49" s="123">
        <f t="shared" si="10"/>
        <v>0</v>
      </c>
      <c r="U49" s="125"/>
      <c r="V49" s="123">
        <v>0</v>
      </c>
      <c r="W49" s="125"/>
      <c r="X49" s="123">
        <f t="shared" si="11"/>
        <v>0</v>
      </c>
      <c r="Y49" s="128"/>
      <c r="Z49" s="109"/>
      <c r="AA49" s="22"/>
      <c r="AB49" s="107"/>
      <c r="AC49" s="33"/>
      <c r="AD49" s="33"/>
      <c r="AE49" s="28"/>
      <c r="AF49" s="109"/>
      <c r="AG49" s="107"/>
      <c r="AH49" s="28"/>
      <c r="AI49" s="36"/>
      <c r="AJ49" s="28"/>
      <c r="AK49" s="109"/>
      <c r="AL49" s="107"/>
      <c r="AM49" s="28"/>
      <c r="AN49" s="62"/>
      <c r="AO49" s="28"/>
      <c r="AP49" s="28"/>
      <c r="AQ49" s="8"/>
      <c r="AR49" s="28"/>
      <c r="AS49" s="28"/>
      <c r="AT49" s="28"/>
      <c r="AU49" s="28"/>
      <c r="AV49" s="107"/>
      <c r="AW49" s="33"/>
      <c r="AX49" s="107"/>
      <c r="AY49" s="33"/>
      <c r="AZ49" s="36"/>
      <c r="BA49" s="37"/>
      <c r="BB49" s="36"/>
      <c r="BC49" s="37"/>
    </row>
    <row r="50" spans="1:55" ht="20.100000000000001" customHeight="1">
      <c r="A50" s="3">
        <v>4</v>
      </c>
      <c r="B50" s="40" t="s">
        <v>9</v>
      </c>
      <c r="C50" s="120">
        <v>8868</v>
      </c>
      <c r="D50" s="120">
        <f>3370+1</f>
        <v>3371</v>
      </c>
      <c r="E50" s="129"/>
      <c r="F50" s="122">
        <v>64</v>
      </c>
      <c r="G50" s="123">
        <f t="shared" si="6"/>
        <v>0</v>
      </c>
      <c r="H50" s="122">
        <f t="shared" si="9"/>
        <v>12303</v>
      </c>
      <c r="I50" s="120">
        <v>11536</v>
      </c>
      <c r="J50" s="124"/>
      <c r="K50" s="125">
        <v>122</v>
      </c>
      <c r="L50" s="123">
        <f t="shared" si="7"/>
        <v>0</v>
      </c>
      <c r="M50" s="126">
        <v>0</v>
      </c>
      <c r="N50" s="124">
        <v>1</v>
      </c>
      <c r="O50" s="124">
        <v>0</v>
      </c>
      <c r="P50" s="123">
        <f t="shared" si="8"/>
        <v>0</v>
      </c>
      <c r="Q50" s="15">
        <v>0</v>
      </c>
      <c r="R50" s="127">
        <v>1</v>
      </c>
      <c r="S50" s="124">
        <v>0</v>
      </c>
      <c r="T50" s="123">
        <f t="shared" si="10"/>
        <v>0</v>
      </c>
      <c r="U50" s="125"/>
      <c r="V50" s="123">
        <v>0</v>
      </c>
      <c r="W50" s="125"/>
      <c r="X50" s="123">
        <f t="shared" si="11"/>
        <v>0</v>
      </c>
      <c r="Y50" s="128"/>
      <c r="Z50" s="109"/>
      <c r="AA50" s="22"/>
      <c r="AB50" s="107"/>
      <c r="AC50" s="33"/>
      <c r="AD50" s="33"/>
      <c r="AE50" s="28"/>
      <c r="AF50" s="109"/>
      <c r="AG50" s="107"/>
      <c r="AH50" s="28"/>
      <c r="AI50" s="36"/>
      <c r="AJ50" s="28"/>
      <c r="AK50" s="109"/>
      <c r="AL50" s="107"/>
      <c r="AM50" s="28"/>
      <c r="AN50" s="62"/>
      <c r="AO50" s="28"/>
      <c r="AP50" s="28"/>
      <c r="AQ50" s="8"/>
      <c r="AR50" s="28"/>
      <c r="AS50" s="28"/>
      <c r="AT50" s="28"/>
      <c r="AU50" s="28"/>
      <c r="AV50" s="107"/>
      <c r="AW50" s="33"/>
      <c r="AX50" s="107"/>
      <c r="AY50" s="33"/>
      <c r="AZ50" s="36"/>
      <c r="BA50" s="37"/>
      <c r="BB50" s="36"/>
      <c r="BC50" s="37"/>
    </row>
    <row r="51" spans="1:55" ht="20.100000000000001" customHeight="1">
      <c r="A51" s="3">
        <v>5</v>
      </c>
      <c r="B51" s="40" t="s">
        <v>37</v>
      </c>
      <c r="C51" s="120">
        <v>10035</v>
      </c>
      <c r="D51" s="120">
        <f>59+25</f>
        <v>84</v>
      </c>
      <c r="E51" s="121">
        <v>120</v>
      </c>
      <c r="F51" s="122">
        <v>455</v>
      </c>
      <c r="G51" s="123">
        <f t="shared" si="6"/>
        <v>379.16666666666669</v>
      </c>
      <c r="H51" s="122">
        <f t="shared" si="9"/>
        <v>10574</v>
      </c>
      <c r="I51" s="120">
        <v>9954</v>
      </c>
      <c r="J51" s="124">
        <v>120</v>
      </c>
      <c r="K51" s="125">
        <v>94</v>
      </c>
      <c r="L51" s="123">
        <f t="shared" si="7"/>
        <v>78.333333333333343</v>
      </c>
      <c r="M51" s="126">
        <v>12</v>
      </c>
      <c r="N51" s="124">
        <v>2</v>
      </c>
      <c r="O51" s="124">
        <v>0</v>
      </c>
      <c r="P51" s="123">
        <f t="shared" si="8"/>
        <v>0</v>
      </c>
      <c r="Q51" s="15">
        <v>12</v>
      </c>
      <c r="R51" s="127">
        <v>2</v>
      </c>
      <c r="S51" s="124">
        <v>0</v>
      </c>
      <c r="T51" s="123">
        <f t="shared" si="10"/>
        <v>0</v>
      </c>
      <c r="U51" s="125">
        <v>0</v>
      </c>
      <c r="V51" s="123">
        <v>12</v>
      </c>
      <c r="W51" s="125">
        <v>12</v>
      </c>
      <c r="X51" s="123">
        <f t="shared" si="11"/>
        <v>100</v>
      </c>
      <c r="Y51" s="128"/>
      <c r="Z51" s="109"/>
      <c r="AA51" s="22"/>
      <c r="AB51" s="107"/>
      <c r="AC51" s="33"/>
      <c r="AD51" s="33"/>
      <c r="AE51" s="28"/>
      <c r="AF51" s="109"/>
      <c r="AG51" s="107"/>
      <c r="AH51" s="28"/>
      <c r="AI51" s="36"/>
      <c r="AJ51" s="28"/>
      <c r="AK51" s="109"/>
      <c r="AL51" s="107"/>
      <c r="AM51" s="28"/>
      <c r="AN51" s="62"/>
      <c r="AO51" s="28"/>
      <c r="AP51" s="28"/>
      <c r="AQ51" s="8"/>
      <c r="AR51" s="28"/>
      <c r="AS51" s="28"/>
      <c r="AT51" s="28"/>
      <c r="AU51" s="28"/>
      <c r="AV51" s="107"/>
      <c r="AW51" s="33"/>
      <c r="AX51" s="107"/>
      <c r="AY51" s="33"/>
      <c r="AZ51" s="36"/>
      <c r="BA51" s="37"/>
      <c r="BB51" s="36"/>
      <c r="BC51" s="37"/>
    </row>
    <row r="52" spans="1:55" ht="20.100000000000001" customHeight="1">
      <c r="A52" s="3">
        <v>6</v>
      </c>
      <c r="B52" s="40" t="s">
        <v>10</v>
      </c>
      <c r="C52" s="120">
        <v>2846</v>
      </c>
      <c r="D52" s="120">
        <f>3</f>
        <v>3</v>
      </c>
      <c r="E52" s="121"/>
      <c r="F52" s="122">
        <v>26</v>
      </c>
      <c r="G52" s="123">
        <f t="shared" si="6"/>
        <v>0</v>
      </c>
      <c r="H52" s="122">
        <f t="shared" si="9"/>
        <v>2875</v>
      </c>
      <c r="I52" s="120">
        <v>2554</v>
      </c>
      <c r="J52" s="124"/>
      <c r="K52" s="125">
        <v>0</v>
      </c>
      <c r="L52" s="123">
        <f t="shared" si="7"/>
        <v>0</v>
      </c>
      <c r="M52" s="126">
        <v>0</v>
      </c>
      <c r="N52" s="124"/>
      <c r="O52" s="124">
        <v>0</v>
      </c>
      <c r="P52" s="123">
        <f t="shared" si="8"/>
        <v>0</v>
      </c>
      <c r="Q52" s="15">
        <v>0</v>
      </c>
      <c r="R52" s="127"/>
      <c r="S52" s="124">
        <v>0</v>
      </c>
      <c r="T52" s="123">
        <f t="shared" si="10"/>
        <v>0</v>
      </c>
      <c r="U52" s="125"/>
      <c r="V52" s="123">
        <v>0</v>
      </c>
      <c r="W52" s="125"/>
      <c r="X52" s="123">
        <f t="shared" si="11"/>
        <v>0</v>
      </c>
      <c r="Y52" s="128"/>
      <c r="Z52" s="109"/>
      <c r="AA52" s="22"/>
      <c r="AB52" s="107"/>
      <c r="AC52" s="33"/>
      <c r="AD52" s="33"/>
      <c r="AE52" s="28"/>
      <c r="AF52" s="109"/>
      <c r="AG52" s="107"/>
      <c r="AH52" s="28"/>
      <c r="AI52" s="36"/>
      <c r="AJ52" s="28"/>
      <c r="AK52" s="109"/>
      <c r="AL52" s="107"/>
      <c r="AM52" s="28"/>
      <c r="AN52" s="62"/>
      <c r="AO52" s="28"/>
      <c r="AP52" s="28"/>
      <c r="AQ52" s="8"/>
      <c r="AR52" s="28"/>
      <c r="AS52" s="28"/>
      <c r="AT52" s="28"/>
      <c r="AU52" s="28"/>
      <c r="AV52" s="107"/>
      <c r="AW52" s="33"/>
      <c r="AX52" s="107"/>
      <c r="AY52" s="33"/>
      <c r="AZ52" s="36"/>
      <c r="BA52" s="37"/>
      <c r="BB52" s="36"/>
      <c r="BC52" s="37"/>
    </row>
    <row r="53" spans="1:55" ht="20.100000000000001" customHeight="1">
      <c r="A53" s="3">
        <v>7</v>
      </c>
      <c r="B53" s="40" t="s">
        <v>11</v>
      </c>
      <c r="C53" s="120">
        <v>12697</v>
      </c>
      <c r="D53" s="120">
        <f>2508+0</f>
        <v>2508</v>
      </c>
      <c r="E53" s="121"/>
      <c r="F53" s="122">
        <v>160</v>
      </c>
      <c r="G53" s="123">
        <f t="shared" si="6"/>
        <v>0</v>
      </c>
      <c r="H53" s="122">
        <f t="shared" si="9"/>
        <v>15365</v>
      </c>
      <c r="I53" s="120">
        <v>14492</v>
      </c>
      <c r="J53" s="124"/>
      <c r="K53" s="125">
        <v>0</v>
      </c>
      <c r="L53" s="123">
        <f t="shared" si="7"/>
        <v>0</v>
      </c>
      <c r="M53" s="126">
        <v>0</v>
      </c>
      <c r="N53" s="124">
        <v>1</v>
      </c>
      <c r="O53" s="124">
        <v>0</v>
      </c>
      <c r="P53" s="123">
        <f t="shared" si="8"/>
        <v>0</v>
      </c>
      <c r="Q53" s="15">
        <v>0</v>
      </c>
      <c r="R53" s="127">
        <v>1</v>
      </c>
      <c r="S53" s="124">
        <v>0</v>
      </c>
      <c r="T53" s="123">
        <f t="shared" si="10"/>
        <v>0</v>
      </c>
      <c r="U53" s="125"/>
      <c r="V53" s="123">
        <v>0</v>
      </c>
      <c r="W53" s="125"/>
      <c r="X53" s="123">
        <f t="shared" si="11"/>
        <v>0</v>
      </c>
      <c r="Y53" s="128"/>
      <c r="Z53" s="109"/>
      <c r="AA53" s="22"/>
      <c r="AB53" s="107"/>
      <c r="AC53" s="33"/>
      <c r="AD53" s="33"/>
      <c r="AE53" s="28"/>
      <c r="AF53" s="109"/>
      <c r="AG53" s="107"/>
      <c r="AH53" s="28"/>
      <c r="AI53" s="36"/>
      <c r="AJ53" s="28"/>
      <c r="AK53" s="109"/>
      <c r="AL53" s="107"/>
      <c r="AM53" s="28"/>
      <c r="AN53" s="62"/>
      <c r="AO53" s="28"/>
      <c r="AP53" s="28"/>
      <c r="AQ53" s="8"/>
      <c r="AR53" s="28"/>
      <c r="AS53" s="28"/>
      <c r="AT53" s="28"/>
      <c r="AU53" s="28"/>
      <c r="AV53" s="107"/>
      <c r="AW53" s="33"/>
      <c r="AX53" s="107"/>
      <c r="AY53" s="33"/>
      <c r="AZ53" s="36"/>
      <c r="BA53" s="37"/>
      <c r="BB53" s="36"/>
      <c r="BC53" s="37"/>
    </row>
    <row r="54" spans="1:55" ht="20.100000000000001" customHeight="1">
      <c r="A54" s="3">
        <v>8</v>
      </c>
      <c r="B54" s="40" t="s">
        <v>34</v>
      </c>
      <c r="C54" s="120">
        <v>2517</v>
      </c>
      <c r="D54" s="120">
        <v>133</v>
      </c>
      <c r="E54" s="121">
        <v>440</v>
      </c>
      <c r="F54" s="122">
        <v>524</v>
      </c>
      <c r="G54" s="123">
        <f t="shared" si="6"/>
        <v>119.09090909090908</v>
      </c>
      <c r="H54" s="122">
        <f t="shared" si="9"/>
        <v>3174</v>
      </c>
      <c r="I54" s="120">
        <v>2877</v>
      </c>
      <c r="J54" s="124">
        <v>420</v>
      </c>
      <c r="K54" s="125">
        <v>437</v>
      </c>
      <c r="L54" s="123">
        <f t="shared" si="7"/>
        <v>104.04761904761904</v>
      </c>
      <c r="M54" s="126">
        <v>32</v>
      </c>
      <c r="N54" s="124"/>
      <c r="O54" s="124">
        <v>0</v>
      </c>
      <c r="P54" s="123">
        <f t="shared" si="8"/>
        <v>0</v>
      </c>
      <c r="Q54" s="15">
        <v>32</v>
      </c>
      <c r="R54" s="127"/>
      <c r="S54" s="124">
        <v>0</v>
      </c>
      <c r="T54" s="123">
        <f t="shared" si="10"/>
        <v>0</v>
      </c>
      <c r="U54" s="125">
        <v>12</v>
      </c>
      <c r="V54" s="123">
        <v>20</v>
      </c>
      <c r="W54" s="125">
        <v>14</v>
      </c>
      <c r="X54" s="123">
        <f t="shared" si="11"/>
        <v>70</v>
      </c>
      <c r="Y54" s="128"/>
      <c r="Z54" s="109"/>
      <c r="AA54" s="22"/>
      <c r="AB54" s="107"/>
      <c r="AC54" s="33"/>
      <c r="AD54" s="33"/>
      <c r="AE54" s="28"/>
      <c r="AF54" s="109"/>
      <c r="AG54" s="107"/>
      <c r="AH54" s="28"/>
      <c r="AI54" s="36"/>
      <c r="AJ54" s="28"/>
      <c r="AK54" s="109"/>
      <c r="AL54" s="107"/>
      <c r="AM54" s="28"/>
      <c r="AN54" s="62"/>
      <c r="AO54" s="28"/>
      <c r="AP54" s="28"/>
      <c r="AQ54" s="8"/>
      <c r="AR54" s="28"/>
      <c r="AS54" s="28"/>
      <c r="AT54" s="28"/>
      <c r="AU54" s="28"/>
      <c r="AV54" s="107"/>
      <c r="AW54" s="33"/>
      <c r="AX54" s="107"/>
      <c r="AY54" s="33"/>
      <c r="AZ54" s="36"/>
      <c r="BA54" s="37"/>
      <c r="BB54" s="36"/>
      <c r="BC54" s="37"/>
    </row>
    <row r="55" spans="1:55" ht="20.100000000000001" customHeight="1">
      <c r="A55" s="3">
        <v>9</v>
      </c>
      <c r="B55" s="40" t="s">
        <v>12</v>
      </c>
      <c r="C55" s="120">
        <v>7829</v>
      </c>
      <c r="D55" s="120">
        <f>46</f>
        <v>46</v>
      </c>
      <c r="E55" s="129"/>
      <c r="F55" s="122">
        <v>679</v>
      </c>
      <c r="G55" s="123">
        <f t="shared" si="6"/>
        <v>0</v>
      </c>
      <c r="H55" s="122">
        <f t="shared" si="9"/>
        <v>8554</v>
      </c>
      <c r="I55" s="120">
        <v>7267</v>
      </c>
      <c r="J55" s="124"/>
      <c r="K55" s="125">
        <v>0</v>
      </c>
      <c r="L55" s="123">
        <f t="shared" si="7"/>
        <v>0</v>
      </c>
      <c r="M55" s="126">
        <v>0</v>
      </c>
      <c r="N55" s="124">
        <v>1</v>
      </c>
      <c r="O55" s="124">
        <v>0</v>
      </c>
      <c r="P55" s="123">
        <f t="shared" si="8"/>
        <v>0</v>
      </c>
      <c r="Q55" s="15">
        <v>0</v>
      </c>
      <c r="R55" s="127">
        <v>1</v>
      </c>
      <c r="S55" s="124">
        <v>0</v>
      </c>
      <c r="T55" s="123">
        <f t="shared" si="10"/>
        <v>0</v>
      </c>
      <c r="U55" s="125"/>
      <c r="V55" s="123">
        <v>0</v>
      </c>
      <c r="W55" s="125"/>
      <c r="X55" s="123">
        <f t="shared" si="11"/>
        <v>0</v>
      </c>
      <c r="Y55" s="128"/>
      <c r="Z55" s="109"/>
      <c r="AA55" s="22"/>
      <c r="AB55" s="107"/>
      <c r="AC55" s="33"/>
      <c r="AD55" s="33"/>
      <c r="AE55" s="28"/>
      <c r="AF55" s="109"/>
      <c r="AG55" s="107"/>
      <c r="AH55" s="28"/>
      <c r="AI55" s="36"/>
      <c r="AJ55" s="28"/>
      <c r="AK55" s="109"/>
      <c r="AL55" s="107"/>
      <c r="AM55" s="28"/>
      <c r="AN55" s="62"/>
      <c r="AO55" s="28"/>
      <c r="AP55" s="28"/>
      <c r="AQ55" s="8"/>
      <c r="AR55" s="28"/>
      <c r="AS55" s="28"/>
      <c r="AT55" s="28"/>
      <c r="AU55" s="28"/>
      <c r="AV55" s="107"/>
      <c r="AW55" s="33"/>
      <c r="AX55" s="107"/>
      <c r="AY55" s="33"/>
      <c r="AZ55" s="36"/>
      <c r="BA55" s="37"/>
      <c r="BB55" s="36"/>
      <c r="BC55" s="37"/>
    </row>
    <row r="56" spans="1:55" ht="20.100000000000001" customHeight="1">
      <c r="A56" s="3">
        <v>10</v>
      </c>
      <c r="B56" s="40" t="s">
        <v>13</v>
      </c>
      <c r="C56" s="120">
        <v>4015</v>
      </c>
      <c r="D56" s="120">
        <f>49+0</f>
        <v>49</v>
      </c>
      <c r="E56" s="121">
        <v>600</v>
      </c>
      <c r="F56" s="122">
        <v>236</v>
      </c>
      <c r="G56" s="123">
        <f t="shared" si="6"/>
        <v>39.333333333333336</v>
      </c>
      <c r="H56" s="122">
        <f t="shared" si="9"/>
        <v>4300</v>
      </c>
      <c r="I56" s="120">
        <v>3912</v>
      </c>
      <c r="J56" s="124">
        <v>610</v>
      </c>
      <c r="K56" s="125">
        <v>202</v>
      </c>
      <c r="L56" s="123">
        <f t="shared" si="7"/>
        <v>33.114754098360656</v>
      </c>
      <c r="M56" s="126">
        <v>43</v>
      </c>
      <c r="N56" s="124"/>
      <c r="O56" s="124">
        <v>0</v>
      </c>
      <c r="P56" s="123">
        <f t="shared" si="8"/>
        <v>0</v>
      </c>
      <c r="Q56" s="15">
        <v>43</v>
      </c>
      <c r="R56" s="127"/>
      <c r="S56" s="124">
        <v>0</v>
      </c>
      <c r="T56" s="123">
        <f t="shared" si="10"/>
        <v>0</v>
      </c>
      <c r="U56" s="125">
        <v>12</v>
      </c>
      <c r="V56" s="123">
        <v>31</v>
      </c>
      <c r="W56" s="125">
        <v>31</v>
      </c>
      <c r="X56" s="123">
        <f t="shared" si="11"/>
        <v>100</v>
      </c>
      <c r="Y56" s="128"/>
      <c r="Z56" s="109"/>
      <c r="AA56" s="22"/>
      <c r="AB56" s="107"/>
      <c r="AC56" s="33"/>
      <c r="AD56" s="33"/>
      <c r="AE56" s="28"/>
      <c r="AF56" s="109"/>
      <c r="AG56" s="107"/>
      <c r="AH56" s="28"/>
      <c r="AI56" s="36"/>
      <c r="AJ56" s="28"/>
      <c r="AK56" s="109"/>
      <c r="AL56" s="107"/>
      <c r="AM56" s="28"/>
      <c r="AN56" s="62"/>
      <c r="AO56" s="28"/>
      <c r="AP56" s="28"/>
      <c r="AQ56" s="8"/>
      <c r="AR56" s="28"/>
      <c r="AS56" s="28"/>
      <c r="AT56" s="28"/>
      <c r="AU56" s="28"/>
      <c r="AV56" s="107"/>
      <c r="AW56" s="33"/>
      <c r="AX56" s="107"/>
      <c r="AY56" s="33"/>
      <c r="AZ56" s="36"/>
      <c r="BA56" s="37"/>
      <c r="BB56" s="36"/>
      <c r="BC56" s="37"/>
    </row>
    <row r="57" spans="1:55" ht="20.100000000000001" customHeight="1">
      <c r="A57" s="3">
        <v>11</v>
      </c>
      <c r="B57" s="40" t="s">
        <v>14</v>
      </c>
      <c r="C57" s="120">
        <v>14561</v>
      </c>
      <c r="D57" s="120">
        <f>719+25</f>
        <v>744</v>
      </c>
      <c r="E57" s="121">
        <v>900</v>
      </c>
      <c r="F57" s="122">
        <v>885</v>
      </c>
      <c r="G57" s="123">
        <f t="shared" si="6"/>
        <v>98.333333333333329</v>
      </c>
      <c r="H57" s="122">
        <f t="shared" si="9"/>
        <v>16190</v>
      </c>
      <c r="I57" s="120">
        <v>15519</v>
      </c>
      <c r="J57" s="124">
        <v>940</v>
      </c>
      <c r="K57" s="125">
        <v>747</v>
      </c>
      <c r="L57" s="123">
        <f t="shared" si="7"/>
        <v>79.468085106382972</v>
      </c>
      <c r="M57" s="126">
        <v>74</v>
      </c>
      <c r="N57" s="124">
        <v>4</v>
      </c>
      <c r="O57" s="124">
        <v>2</v>
      </c>
      <c r="P57" s="123">
        <f t="shared" si="8"/>
        <v>50</v>
      </c>
      <c r="Q57" s="15">
        <v>74</v>
      </c>
      <c r="R57" s="127">
        <v>4</v>
      </c>
      <c r="S57" s="124">
        <v>0</v>
      </c>
      <c r="T57" s="123">
        <f t="shared" si="10"/>
        <v>0</v>
      </c>
      <c r="U57" s="125">
        <v>18</v>
      </c>
      <c r="V57" s="130">
        <v>56</v>
      </c>
      <c r="W57" s="125">
        <v>0</v>
      </c>
      <c r="X57" s="123">
        <f t="shared" si="11"/>
        <v>0</v>
      </c>
      <c r="Y57" s="128"/>
      <c r="Z57" s="109"/>
      <c r="AA57" s="22"/>
      <c r="AB57" s="107"/>
      <c r="AC57" s="33"/>
      <c r="AD57" s="33"/>
      <c r="AE57" s="28"/>
      <c r="AF57" s="109"/>
      <c r="AG57" s="107"/>
      <c r="AH57" s="28"/>
      <c r="AI57" s="36"/>
      <c r="AJ57" s="28"/>
      <c r="AK57" s="109"/>
      <c r="AL57" s="107"/>
      <c r="AM57" s="28"/>
      <c r="AN57" s="62"/>
      <c r="AO57" s="28"/>
      <c r="AP57" s="28"/>
      <c r="AQ57" s="8"/>
      <c r="AR57" s="28"/>
      <c r="AS57" s="28"/>
      <c r="AT57" s="28"/>
      <c r="AU57" s="28"/>
      <c r="AV57" s="107"/>
      <c r="AW57" s="33"/>
      <c r="AX57" s="107"/>
      <c r="AY57" s="33"/>
      <c r="AZ57" s="36"/>
      <c r="BA57" s="37"/>
      <c r="BB57" s="36"/>
      <c r="BC57" s="37"/>
    </row>
    <row r="58" spans="1:55" ht="20.100000000000001" customHeight="1">
      <c r="A58" s="3">
        <v>12</v>
      </c>
      <c r="B58" s="40" t="s">
        <v>15</v>
      </c>
      <c r="C58" s="120">
        <v>7716</v>
      </c>
      <c r="D58" s="120">
        <f>3111+14</f>
        <v>3125</v>
      </c>
      <c r="E58" s="121"/>
      <c r="F58" s="122">
        <v>137</v>
      </c>
      <c r="G58" s="123">
        <f t="shared" si="6"/>
        <v>0</v>
      </c>
      <c r="H58" s="122">
        <f t="shared" si="9"/>
        <v>10978</v>
      </c>
      <c r="I58" s="120">
        <v>10971</v>
      </c>
      <c r="J58" s="124"/>
      <c r="K58" s="125">
        <v>0</v>
      </c>
      <c r="L58" s="123">
        <f t="shared" si="7"/>
        <v>0</v>
      </c>
      <c r="M58" s="126">
        <v>0</v>
      </c>
      <c r="N58" s="124">
        <v>1</v>
      </c>
      <c r="O58" s="124">
        <v>0</v>
      </c>
      <c r="P58" s="123">
        <f t="shared" si="8"/>
        <v>0</v>
      </c>
      <c r="Q58" s="15">
        <v>0</v>
      </c>
      <c r="R58" s="127">
        <v>1</v>
      </c>
      <c r="S58" s="124">
        <v>0</v>
      </c>
      <c r="T58" s="123">
        <f t="shared" si="10"/>
        <v>0</v>
      </c>
      <c r="U58" s="125"/>
      <c r="V58" s="123">
        <v>0</v>
      </c>
      <c r="W58" s="125"/>
      <c r="X58" s="123">
        <f t="shared" si="11"/>
        <v>0</v>
      </c>
      <c r="Y58" s="128"/>
      <c r="Z58" s="109"/>
      <c r="AA58" s="22"/>
      <c r="AB58" s="107"/>
      <c r="AC58" s="33"/>
      <c r="AD58" s="33"/>
      <c r="AE58" s="28"/>
      <c r="AF58" s="109"/>
      <c r="AG58" s="107"/>
      <c r="AH58" s="28"/>
      <c r="AI58" s="36"/>
      <c r="AJ58" s="28"/>
      <c r="AK58" s="109"/>
      <c r="AL58" s="107"/>
      <c r="AM58" s="28"/>
      <c r="AN58" s="62"/>
      <c r="AO58" s="28"/>
      <c r="AP58" s="28"/>
      <c r="AQ58" s="8"/>
      <c r="AR58" s="28"/>
      <c r="AS58" s="28"/>
      <c r="AT58" s="28"/>
      <c r="AU58" s="28"/>
      <c r="AV58" s="107"/>
      <c r="AW58" s="33"/>
      <c r="AX58" s="107"/>
      <c r="AY58" s="33"/>
      <c r="AZ58" s="36"/>
      <c r="BA58" s="37"/>
      <c r="BB58" s="36"/>
      <c r="BC58" s="37"/>
    </row>
    <row r="59" spans="1:55" ht="20.100000000000001" customHeight="1">
      <c r="A59" s="3">
        <v>13</v>
      </c>
      <c r="B59" s="40" t="s">
        <v>16</v>
      </c>
      <c r="C59" s="120">
        <v>8832</v>
      </c>
      <c r="D59" s="120">
        <f>3650+0</f>
        <v>3650</v>
      </c>
      <c r="E59" s="121"/>
      <c r="F59" s="122">
        <v>22</v>
      </c>
      <c r="G59" s="123">
        <f t="shared" si="6"/>
        <v>0</v>
      </c>
      <c r="H59" s="122">
        <f t="shared" si="9"/>
        <v>12504</v>
      </c>
      <c r="I59" s="120">
        <v>11971</v>
      </c>
      <c r="J59" s="124"/>
      <c r="K59" s="125">
        <v>0</v>
      </c>
      <c r="L59" s="123">
        <f t="shared" si="7"/>
        <v>0</v>
      </c>
      <c r="M59" s="126">
        <v>0</v>
      </c>
      <c r="N59" s="124">
        <v>1</v>
      </c>
      <c r="O59" s="124">
        <v>0</v>
      </c>
      <c r="P59" s="123">
        <f t="shared" si="8"/>
        <v>0</v>
      </c>
      <c r="Q59" s="15">
        <v>0</v>
      </c>
      <c r="R59" s="127">
        <v>1</v>
      </c>
      <c r="S59" s="124">
        <v>0</v>
      </c>
      <c r="T59" s="123">
        <f t="shared" si="10"/>
        <v>0</v>
      </c>
      <c r="U59" s="125"/>
      <c r="V59" s="123">
        <v>0</v>
      </c>
      <c r="W59" s="125"/>
      <c r="X59" s="123">
        <f t="shared" si="11"/>
        <v>0</v>
      </c>
      <c r="Y59" s="128"/>
      <c r="Z59" s="109"/>
      <c r="AA59" s="22"/>
      <c r="AB59" s="107"/>
      <c r="AC59" s="33"/>
      <c r="AD59" s="33"/>
      <c r="AE59" s="28"/>
      <c r="AF59" s="109"/>
      <c r="AG59" s="107"/>
      <c r="AH59" s="28"/>
      <c r="AI59" s="36"/>
      <c r="AJ59" s="28"/>
      <c r="AK59" s="109"/>
      <c r="AL59" s="107"/>
      <c r="AM59" s="28"/>
      <c r="AN59" s="62"/>
      <c r="AO59" s="28"/>
      <c r="AP59" s="28"/>
      <c r="AQ59" s="8"/>
      <c r="AR59" s="28"/>
      <c r="AS59" s="28"/>
      <c r="AT59" s="28"/>
      <c r="AU59" s="28"/>
      <c r="AV59" s="107"/>
      <c r="AW59" s="33"/>
      <c r="AX59" s="107"/>
      <c r="AY59" s="33"/>
      <c r="AZ59" s="36"/>
      <c r="BA59" s="37"/>
      <c r="BB59" s="36"/>
      <c r="BC59" s="37"/>
    </row>
    <row r="60" spans="1:55" ht="20.100000000000001" customHeight="1">
      <c r="A60" s="3">
        <v>14</v>
      </c>
      <c r="B60" s="40" t="s">
        <v>17</v>
      </c>
      <c r="C60" s="120">
        <v>2742</v>
      </c>
      <c r="D60" s="120">
        <v>2</v>
      </c>
      <c r="E60" s="121"/>
      <c r="F60" s="122">
        <v>0</v>
      </c>
      <c r="G60" s="123">
        <f t="shared" si="6"/>
        <v>0</v>
      </c>
      <c r="H60" s="122">
        <f t="shared" si="9"/>
        <v>2744</v>
      </c>
      <c r="I60" s="120">
        <v>2742</v>
      </c>
      <c r="J60" s="124"/>
      <c r="K60" s="125">
        <v>0</v>
      </c>
      <c r="L60" s="123">
        <f t="shared" si="7"/>
        <v>0</v>
      </c>
      <c r="M60" s="126">
        <v>0</v>
      </c>
      <c r="N60" s="124"/>
      <c r="O60" s="124">
        <v>0</v>
      </c>
      <c r="P60" s="123">
        <f t="shared" si="8"/>
        <v>0</v>
      </c>
      <c r="Q60" s="15">
        <v>0</v>
      </c>
      <c r="R60" s="127"/>
      <c r="S60" s="124">
        <v>0</v>
      </c>
      <c r="T60" s="123">
        <f t="shared" si="10"/>
        <v>0</v>
      </c>
      <c r="U60" s="125"/>
      <c r="V60" s="123">
        <v>0</v>
      </c>
      <c r="W60" s="125"/>
      <c r="X60" s="123">
        <f t="shared" si="11"/>
        <v>0</v>
      </c>
      <c r="Y60" s="128"/>
      <c r="Z60" s="109"/>
      <c r="AA60" s="22"/>
      <c r="AB60" s="110"/>
      <c r="AC60" s="111"/>
      <c r="AD60" s="111"/>
      <c r="AE60" s="28"/>
      <c r="AF60" s="109"/>
      <c r="AG60" s="110"/>
      <c r="AH60" s="28"/>
      <c r="AI60" s="36"/>
      <c r="AJ60" s="28"/>
      <c r="AK60" s="109"/>
      <c r="AL60" s="110"/>
      <c r="AM60" s="28"/>
      <c r="AN60" s="62"/>
      <c r="AO60" s="28"/>
      <c r="AP60" s="28"/>
      <c r="AQ60" s="8"/>
      <c r="AR60" s="28"/>
      <c r="AS60" s="28"/>
      <c r="AT60" s="28"/>
      <c r="AU60" s="28"/>
      <c r="AV60" s="107"/>
      <c r="AW60" s="33"/>
      <c r="AX60" s="107"/>
      <c r="AY60" s="33"/>
      <c r="AZ60" s="36"/>
      <c r="BA60" s="37"/>
      <c r="BB60" s="36"/>
      <c r="BC60" s="37"/>
    </row>
    <row r="61" spans="1:55" ht="20.100000000000001" customHeight="1">
      <c r="A61" s="3">
        <v>15</v>
      </c>
      <c r="B61" s="40" t="s">
        <v>18</v>
      </c>
      <c r="C61" s="120">
        <v>10223</v>
      </c>
      <c r="D61" s="120">
        <f>0</f>
        <v>0</v>
      </c>
      <c r="E61" s="121">
        <v>60</v>
      </c>
      <c r="F61" s="122">
        <v>158</v>
      </c>
      <c r="G61" s="123">
        <f t="shared" si="6"/>
        <v>263.33333333333337</v>
      </c>
      <c r="H61" s="122">
        <f t="shared" si="9"/>
        <v>10381</v>
      </c>
      <c r="I61" s="120">
        <v>10143</v>
      </c>
      <c r="J61" s="124">
        <v>60</v>
      </c>
      <c r="K61" s="125">
        <v>93</v>
      </c>
      <c r="L61" s="123">
        <f t="shared" si="7"/>
        <v>155</v>
      </c>
      <c r="M61" s="126">
        <v>6</v>
      </c>
      <c r="N61" s="124">
        <v>1</v>
      </c>
      <c r="O61" s="124">
        <v>0</v>
      </c>
      <c r="P61" s="123">
        <f t="shared" si="8"/>
        <v>0</v>
      </c>
      <c r="Q61" s="15">
        <v>6</v>
      </c>
      <c r="R61" s="127">
        <v>1</v>
      </c>
      <c r="S61" s="124">
        <v>0</v>
      </c>
      <c r="T61" s="123">
        <f t="shared" si="10"/>
        <v>0</v>
      </c>
      <c r="U61" s="125">
        <v>0</v>
      </c>
      <c r="V61" s="123">
        <v>6</v>
      </c>
      <c r="W61" s="125">
        <v>6</v>
      </c>
      <c r="X61" s="123">
        <f t="shared" si="11"/>
        <v>100</v>
      </c>
      <c r="Y61" s="128"/>
      <c r="Z61" s="109"/>
      <c r="AA61" s="22"/>
      <c r="AB61" s="107"/>
      <c r="AC61" s="33"/>
      <c r="AD61" s="33"/>
      <c r="AE61" s="28"/>
      <c r="AF61" s="109"/>
      <c r="AG61" s="107"/>
      <c r="AH61" s="28"/>
      <c r="AI61" s="36"/>
      <c r="AJ61" s="28"/>
      <c r="AK61" s="109"/>
      <c r="AL61" s="107"/>
      <c r="AM61" s="28"/>
      <c r="AN61" s="62"/>
      <c r="AO61" s="28"/>
      <c r="AP61" s="28"/>
      <c r="AQ61" s="8"/>
      <c r="AR61" s="28"/>
      <c r="AS61" s="28"/>
      <c r="AT61" s="28"/>
      <c r="AU61" s="28"/>
      <c r="AV61" s="107"/>
      <c r="AW61" s="33"/>
      <c r="AX61" s="107"/>
      <c r="AY61" s="33"/>
      <c r="AZ61" s="36"/>
      <c r="BA61" s="37"/>
      <c r="BB61" s="36"/>
      <c r="BC61" s="37"/>
    </row>
    <row r="62" spans="1:55" ht="20.100000000000001" customHeight="1">
      <c r="A62" s="3">
        <v>16</v>
      </c>
      <c r="B62" s="40" t="s">
        <v>19</v>
      </c>
      <c r="C62" s="120">
        <v>6196</v>
      </c>
      <c r="D62" s="120">
        <f>202+273</f>
        <v>475</v>
      </c>
      <c r="E62" s="121">
        <v>600</v>
      </c>
      <c r="F62" s="122">
        <v>321</v>
      </c>
      <c r="G62" s="123">
        <f t="shared" si="6"/>
        <v>53.5</v>
      </c>
      <c r="H62" s="122">
        <f t="shared" si="9"/>
        <v>6992</v>
      </c>
      <c r="I62" s="120">
        <v>6844</v>
      </c>
      <c r="J62" s="124">
        <v>580</v>
      </c>
      <c r="K62" s="125">
        <v>440</v>
      </c>
      <c r="L62" s="123">
        <f t="shared" si="7"/>
        <v>75.862068965517238</v>
      </c>
      <c r="M62" s="126">
        <v>42</v>
      </c>
      <c r="N62" s="124">
        <v>1</v>
      </c>
      <c r="O62" s="124">
        <v>0</v>
      </c>
      <c r="P62" s="123">
        <v>0</v>
      </c>
      <c r="Q62" s="15">
        <v>42</v>
      </c>
      <c r="R62" s="127">
        <v>1</v>
      </c>
      <c r="S62" s="124">
        <v>0</v>
      </c>
      <c r="T62" s="123">
        <f t="shared" si="10"/>
        <v>0</v>
      </c>
      <c r="U62" s="125">
        <v>18</v>
      </c>
      <c r="V62" s="123">
        <v>24</v>
      </c>
      <c r="W62" s="125">
        <v>24</v>
      </c>
      <c r="X62" s="123">
        <f t="shared" si="11"/>
        <v>100</v>
      </c>
      <c r="Y62" s="128"/>
      <c r="Z62" s="109"/>
      <c r="AA62" s="22"/>
      <c r="AB62" s="107"/>
      <c r="AC62" s="33"/>
      <c r="AD62" s="33"/>
      <c r="AE62" s="28"/>
      <c r="AF62" s="109"/>
      <c r="AG62" s="107"/>
      <c r="AH62" s="28"/>
      <c r="AI62" s="36"/>
      <c r="AJ62" s="28"/>
      <c r="AK62" s="109"/>
      <c r="AL62" s="107"/>
      <c r="AM62" s="28"/>
      <c r="AN62" s="62"/>
      <c r="AO62" s="28"/>
      <c r="AP62" s="28"/>
      <c r="AQ62" s="8"/>
      <c r="AR62" s="28"/>
      <c r="AS62" s="28"/>
      <c r="AT62" s="28"/>
      <c r="AU62" s="28"/>
      <c r="AV62" s="107"/>
      <c r="AW62" s="33"/>
      <c r="AX62" s="107"/>
      <c r="AY62" s="33"/>
      <c r="AZ62" s="36"/>
      <c r="BA62" s="37"/>
      <c r="BB62" s="36"/>
      <c r="BC62" s="37"/>
    </row>
    <row r="63" spans="1:55" ht="20.100000000000001" customHeight="1">
      <c r="A63" s="3">
        <v>17</v>
      </c>
      <c r="B63" s="40" t="s">
        <v>20</v>
      </c>
      <c r="C63" s="120">
        <v>7839</v>
      </c>
      <c r="D63" s="120">
        <f>2943+0</f>
        <v>2943</v>
      </c>
      <c r="E63" s="121"/>
      <c r="F63" s="122">
        <v>50</v>
      </c>
      <c r="G63" s="123">
        <f t="shared" si="6"/>
        <v>0</v>
      </c>
      <c r="H63" s="122">
        <f t="shared" si="9"/>
        <v>10832</v>
      </c>
      <c r="I63" s="120">
        <v>10077</v>
      </c>
      <c r="J63" s="124"/>
      <c r="K63" s="125">
        <v>1773</v>
      </c>
      <c r="L63" s="123">
        <f t="shared" si="7"/>
        <v>0</v>
      </c>
      <c r="M63" s="126">
        <v>0</v>
      </c>
      <c r="N63" s="124">
        <v>1</v>
      </c>
      <c r="O63" s="124">
        <v>0</v>
      </c>
      <c r="P63" s="123">
        <f t="shared" si="8"/>
        <v>0</v>
      </c>
      <c r="Q63" s="15">
        <v>0</v>
      </c>
      <c r="R63" s="127">
        <v>1</v>
      </c>
      <c r="S63" s="124">
        <v>0</v>
      </c>
      <c r="T63" s="123">
        <f t="shared" si="10"/>
        <v>0</v>
      </c>
      <c r="U63" s="125"/>
      <c r="V63" s="123">
        <v>0</v>
      </c>
      <c r="W63" s="125"/>
      <c r="X63" s="123">
        <f t="shared" si="11"/>
        <v>0</v>
      </c>
      <c r="Y63" s="128"/>
      <c r="Z63" s="109"/>
      <c r="AA63" s="22"/>
      <c r="AB63" s="107"/>
      <c r="AC63" s="33"/>
      <c r="AD63" s="33"/>
      <c r="AE63" s="28"/>
      <c r="AF63" s="109"/>
      <c r="AG63" s="107"/>
      <c r="AH63" s="28"/>
      <c r="AI63" s="36"/>
      <c r="AJ63" s="28"/>
      <c r="AK63" s="109"/>
      <c r="AL63" s="107"/>
      <c r="AM63" s="28"/>
      <c r="AN63" s="62"/>
      <c r="AO63" s="28"/>
      <c r="AP63" s="28"/>
      <c r="AQ63" s="8"/>
      <c r="AR63" s="28"/>
      <c r="AS63" s="28"/>
      <c r="AT63" s="28"/>
      <c r="AU63" s="28"/>
      <c r="AV63" s="107"/>
      <c r="AW63" s="33"/>
      <c r="AX63" s="107"/>
      <c r="AY63" s="33"/>
      <c r="AZ63" s="36"/>
      <c r="BA63" s="37"/>
      <c r="BB63" s="36"/>
      <c r="BC63" s="37"/>
    </row>
    <row r="64" spans="1:55" ht="20.100000000000001" customHeight="1">
      <c r="A64" s="3">
        <v>18</v>
      </c>
      <c r="B64" s="40" t="s">
        <v>21</v>
      </c>
      <c r="C64" s="120">
        <v>12465</v>
      </c>
      <c r="D64" s="120">
        <f>0</f>
        <v>0</v>
      </c>
      <c r="E64" s="121"/>
      <c r="F64" s="122">
        <v>0</v>
      </c>
      <c r="G64" s="123">
        <f t="shared" si="6"/>
        <v>0</v>
      </c>
      <c r="H64" s="122">
        <f t="shared" si="9"/>
        <v>12465</v>
      </c>
      <c r="I64" s="120">
        <v>11181</v>
      </c>
      <c r="J64" s="124"/>
      <c r="K64" s="125">
        <v>0</v>
      </c>
      <c r="L64" s="123">
        <f t="shared" si="7"/>
        <v>0</v>
      </c>
      <c r="M64" s="126">
        <v>0</v>
      </c>
      <c r="N64" s="124">
        <v>1</v>
      </c>
      <c r="O64" s="124">
        <v>0</v>
      </c>
      <c r="P64" s="123">
        <f t="shared" si="8"/>
        <v>0</v>
      </c>
      <c r="Q64" s="15">
        <v>0</v>
      </c>
      <c r="R64" s="127">
        <v>1</v>
      </c>
      <c r="S64" s="124">
        <v>0</v>
      </c>
      <c r="T64" s="123">
        <f t="shared" si="10"/>
        <v>0</v>
      </c>
      <c r="U64" s="125"/>
      <c r="V64" s="123">
        <v>0</v>
      </c>
      <c r="W64" s="125"/>
      <c r="X64" s="123">
        <f t="shared" si="11"/>
        <v>0</v>
      </c>
      <c r="Y64" s="128"/>
      <c r="Z64" s="109"/>
      <c r="AA64" s="22"/>
      <c r="AB64" s="107"/>
      <c r="AC64" s="33"/>
      <c r="AD64" s="33"/>
      <c r="AE64" s="28"/>
      <c r="AF64" s="109"/>
      <c r="AG64" s="107"/>
      <c r="AH64" s="28"/>
      <c r="AI64" s="36"/>
      <c r="AJ64" s="28"/>
      <c r="AK64" s="109"/>
      <c r="AL64" s="107"/>
      <c r="AM64" s="28"/>
      <c r="AN64" s="62"/>
      <c r="AO64" s="28"/>
      <c r="AP64" s="28"/>
      <c r="AQ64" s="8"/>
      <c r="AR64" s="28"/>
      <c r="AS64" s="28"/>
      <c r="AT64" s="28"/>
      <c r="AU64" s="28"/>
      <c r="AV64" s="107"/>
      <c r="AW64" s="33"/>
      <c r="AX64" s="107"/>
      <c r="AY64" s="33"/>
      <c r="AZ64" s="36"/>
      <c r="BA64" s="37"/>
      <c r="BB64" s="36"/>
      <c r="BC64" s="37"/>
    </row>
    <row r="65" spans="1:55" ht="20.100000000000001" customHeight="1">
      <c r="A65" s="3">
        <v>19</v>
      </c>
      <c r="B65" s="40" t="s">
        <v>22</v>
      </c>
      <c r="C65" s="120">
        <v>8890</v>
      </c>
      <c r="D65" s="120">
        <f>2889+0</f>
        <v>2889</v>
      </c>
      <c r="E65" s="121"/>
      <c r="F65" s="122">
        <v>151</v>
      </c>
      <c r="G65" s="123">
        <f t="shared" si="6"/>
        <v>0</v>
      </c>
      <c r="H65" s="122">
        <f t="shared" si="9"/>
        <v>11930</v>
      </c>
      <c r="I65" s="120">
        <v>11575</v>
      </c>
      <c r="J65" s="124"/>
      <c r="K65" s="125">
        <v>1074</v>
      </c>
      <c r="L65" s="123">
        <f t="shared" si="7"/>
        <v>0</v>
      </c>
      <c r="M65" s="126">
        <v>0</v>
      </c>
      <c r="N65" s="124">
        <v>1</v>
      </c>
      <c r="O65" s="124">
        <v>0</v>
      </c>
      <c r="P65" s="123">
        <f t="shared" si="8"/>
        <v>0</v>
      </c>
      <c r="Q65" s="15">
        <v>0</v>
      </c>
      <c r="R65" s="127">
        <v>1</v>
      </c>
      <c r="S65" s="124">
        <v>0</v>
      </c>
      <c r="T65" s="123">
        <f t="shared" si="10"/>
        <v>0</v>
      </c>
      <c r="U65" s="125"/>
      <c r="V65" s="123">
        <v>0</v>
      </c>
      <c r="W65" s="125"/>
      <c r="X65" s="123">
        <f t="shared" si="11"/>
        <v>0</v>
      </c>
      <c r="Y65" s="128"/>
      <c r="Z65" s="109"/>
      <c r="AA65" s="22"/>
      <c r="AB65" s="107"/>
      <c r="AC65" s="33"/>
      <c r="AD65" s="33"/>
      <c r="AE65" s="28"/>
      <c r="AF65" s="109"/>
      <c r="AG65" s="107"/>
      <c r="AH65" s="28"/>
      <c r="AI65" s="36"/>
      <c r="AJ65" s="28"/>
      <c r="AK65" s="109"/>
      <c r="AL65" s="107"/>
      <c r="AM65" s="28"/>
      <c r="AN65" s="62"/>
      <c r="AO65" s="28"/>
      <c r="AP65" s="28"/>
      <c r="AQ65" s="8"/>
      <c r="AR65" s="28"/>
      <c r="AS65" s="28"/>
      <c r="AT65" s="28"/>
      <c r="AU65" s="28"/>
      <c r="AV65" s="107"/>
      <c r="AW65" s="33"/>
      <c r="AX65" s="107"/>
      <c r="AY65" s="33"/>
      <c r="AZ65" s="36"/>
      <c r="BA65" s="37"/>
      <c r="BB65" s="36"/>
      <c r="BC65" s="37"/>
    </row>
    <row r="66" spans="1:55" ht="20.100000000000001" customHeight="1">
      <c r="A66" s="3">
        <v>20</v>
      </c>
      <c r="B66" s="40" t="s">
        <v>23</v>
      </c>
      <c r="C66" s="120">
        <v>10362</v>
      </c>
      <c r="D66" s="120">
        <f>371+0</f>
        <v>371</v>
      </c>
      <c r="E66" s="121">
        <v>630</v>
      </c>
      <c r="F66" s="122">
        <v>260</v>
      </c>
      <c r="G66" s="123">
        <f t="shared" si="6"/>
        <v>41.269841269841272</v>
      </c>
      <c r="H66" s="122">
        <f t="shared" si="9"/>
        <v>10993</v>
      </c>
      <c r="I66" s="120">
        <v>10413</v>
      </c>
      <c r="J66" s="124">
        <v>630</v>
      </c>
      <c r="K66" s="125">
        <v>307</v>
      </c>
      <c r="L66" s="123">
        <f t="shared" si="7"/>
        <v>48.730158730158735</v>
      </c>
      <c r="M66" s="126">
        <v>45</v>
      </c>
      <c r="N66" s="124">
        <v>2</v>
      </c>
      <c r="O66" s="124">
        <v>1</v>
      </c>
      <c r="P66" s="123">
        <f t="shared" si="8"/>
        <v>50</v>
      </c>
      <c r="Q66" s="15">
        <v>45</v>
      </c>
      <c r="R66" s="127">
        <v>2</v>
      </c>
      <c r="S66" s="124">
        <v>1</v>
      </c>
      <c r="T66" s="123">
        <f t="shared" si="10"/>
        <v>50</v>
      </c>
      <c r="U66" s="125">
        <v>18</v>
      </c>
      <c r="V66" s="123">
        <v>27</v>
      </c>
      <c r="W66" s="125">
        <v>26</v>
      </c>
      <c r="X66" s="123">
        <f t="shared" si="11"/>
        <v>96.296296296296291</v>
      </c>
      <c r="Y66" s="128"/>
      <c r="Z66" s="109"/>
      <c r="AA66" s="22"/>
      <c r="AB66" s="107"/>
      <c r="AC66" s="33"/>
      <c r="AD66" s="33"/>
      <c r="AE66" s="28"/>
      <c r="AF66" s="109"/>
      <c r="AG66" s="107"/>
      <c r="AH66" s="28"/>
      <c r="AI66" s="36"/>
      <c r="AJ66" s="28"/>
      <c r="AK66" s="109"/>
      <c r="AL66" s="107"/>
      <c r="AM66" s="28"/>
      <c r="AN66" s="62"/>
      <c r="AO66" s="28"/>
      <c r="AP66" s="28"/>
      <c r="AQ66" s="8"/>
      <c r="AR66" s="28"/>
      <c r="AS66" s="28"/>
      <c r="AT66" s="28"/>
      <c r="AU66" s="28"/>
      <c r="AV66" s="107"/>
      <c r="AW66" s="33"/>
      <c r="AX66" s="107"/>
      <c r="AY66" s="33"/>
      <c r="AZ66" s="36"/>
      <c r="BA66" s="37"/>
      <c r="BB66" s="36"/>
      <c r="BC66" s="37"/>
    </row>
    <row r="67" spans="1:55" ht="20.100000000000001" customHeight="1">
      <c r="A67" s="3">
        <v>21</v>
      </c>
      <c r="B67" s="40" t="s">
        <v>24</v>
      </c>
      <c r="C67" s="120">
        <v>3901</v>
      </c>
      <c r="D67" s="120">
        <f>104+0</f>
        <v>104</v>
      </c>
      <c r="E67" s="121">
        <v>600</v>
      </c>
      <c r="F67" s="122">
        <v>237</v>
      </c>
      <c r="G67" s="123">
        <f t="shared" si="6"/>
        <v>39.5</v>
      </c>
      <c r="H67" s="122">
        <f t="shared" si="9"/>
        <v>4242</v>
      </c>
      <c r="I67" s="120">
        <v>3800</v>
      </c>
      <c r="J67" s="124">
        <v>570</v>
      </c>
      <c r="K67" s="125">
        <v>81</v>
      </c>
      <c r="L67" s="123">
        <f t="shared" si="7"/>
        <v>14.210526315789473</v>
      </c>
      <c r="M67" s="126">
        <v>39</v>
      </c>
      <c r="N67" s="124"/>
      <c r="O67" s="124">
        <v>0</v>
      </c>
      <c r="P67" s="123">
        <f t="shared" si="8"/>
        <v>0</v>
      </c>
      <c r="Q67" s="15">
        <v>39</v>
      </c>
      <c r="R67" s="127"/>
      <c r="S67" s="124">
        <v>0</v>
      </c>
      <c r="T67" s="123">
        <f t="shared" si="10"/>
        <v>0</v>
      </c>
      <c r="U67" s="125">
        <v>13</v>
      </c>
      <c r="V67" s="123">
        <v>26</v>
      </c>
      <c r="W67" s="125">
        <v>17</v>
      </c>
      <c r="X67" s="123">
        <f t="shared" si="11"/>
        <v>65.384615384615387</v>
      </c>
      <c r="Y67" s="128"/>
      <c r="Z67" s="109"/>
      <c r="AA67" s="22"/>
      <c r="AB67" s="107"/>
      <c r="AC67" s="33"/>
      <c r="AD67" s="33"/>
      <c r="AE67" s="28"/>
      <c r="AF67" s="109"/>
      <c r="AG67" s="107"/>
      <c r="AH67" s="28"/>
      <c r="AI67" s="36"/>
      <c r="AJ67" s="28"/>
      <c r="AK67" s="109"/>
      <c r="AL67" s="107"/>
      <c r="AM67" s="28"/>
      <c r="AN67" s="62"/>
      <c r="AO67" s="28"/>
      <c r="AP67" s="28"/>
      <c r="AQ67" s="8"/>
      <c r="AR67" s="28"/>
      <c r="AS67" s="28"/>
      <c r="AT67" s="28"/>
      <c r="AU67" s="28"/>
      <c r="AV67" s="107"/>
      <c r="AW67" s="33"/>
      <c r="AX67" s="107"/>
      <c r="AY67" s="33"/>
      <c r="AZ67" s="36"/>
      <c r="BA67" s="37"/>
      <c r="BB67" s="36"/>
      <c r="BC67" s="37"/>
    </row>
    <row r="68" spans="1:55" ht="20.100000000000001" customHeight="1">
      <c r="A68" s="3">
        <v>22</v>
      </c>
      <c r="B68" s="40" t="s">
        <v>25</v>
      </c>
      <c r="C68" s="120">
        <v>19125</v>
      </c>
      <c r="D68" s="120">
        <f>381+0</f>
        <v>381</v>
      </c>
      <c r="E68" s="121">
        <v>780</v>
      </c>
      <c r="F68" s="122">
        <v>585</v>
      </c>
      <c r="G68" s="123">
        <f t="shared" si="6"/>
        <v>75</v>
      </c>
      <c r="H68" s="122">
        <f t="shared" si="9"/>
        <v>20091</v>
      </c>
      <c r="I68" s="120">
        <v>19436</v>
      </c>
      <c r="J68" s="124">
        <v>780</v>
      </c>
      <c r="K68" s="125">
        <v>717</v>
      </c>
      <c r="L68" s="123">
        <f t="shared" si="7"/>
        <v>91.92307692307692</v>
      </c>
      <c r="M68" s="126">
        <v>48</v>
      </c>
      <c r="N68" s="124">
        <v>8</v>
      </c>
      <c r="O68" s="124">
        <v>6</v>
      </c>
      <c r="P68" s="123">
        <f t="shared" si="8"/>
        <v>75</v>
      </c>
      <c r="Q68" s="15">
        <v>24</v>
      </c>
      <c r="R68" s="127">
        <v>32</v>
      </c>
      <c r="S68" s="124">
        <v>24</v>
      </c>
      <c r="T68" s="123">
        <f t="shared" si="10"/>
        <v>75</v>
      </c>
      <c r="U68" s="125">
        <v>24</v>
      </c>
      <c r="V68" s="130">
        <v>24</v>
      </c>
      <c r="W68" s="125">
        <v>24</v>
      </c>
      <c r="X68" s="123">
        <f t="shared" si="11"/>
        <v>100</v>
      </c>
      <c r="Y68" s="128"/>
      <c r="Z68" s="109"/>
      <c r="AA68" s="22"/>
      <c r="AB68" s="107"/>
      <c r="AC68" s="33"/>
      <c r="AD68" s="33"/>
      <c r="AE68" s="28"/>
      <c r="AF68" s="109"/>
      <c r="AG68" s="107"/>
      <c r="AH68" s="28"/>
      <c r="AI68" s="36"/>
      <c r="AJ68" s="28"/>
      <c r="AK68" s="109"/>
      <c r="AL68" s="107"/>
      <c r="AM68" s="28"/>
      <c r="AN68" s="62"/>
      <c r="AO68" s="28"/>
      <c r="AP68" s="28"/>
      <c r="AQ68" s="8"/>
      <c r="AR68" s="28"/>
      <c r="AS68" s="28"/>
      <c r="AT68" s="28"/>
      <c r="AU68" s="28"/>
      <c r="AV68" s="107"/>
      <c r="AW68" s="33"/>
      <c r="AX68" s="107"/>
      <c r="AY68" s="33"/>
      <c r="AZ68" s="36"/>
      <c r="BA68" s="37"/>
      <c r="BB68" s="36"/>
      <c r="BC68" s="37"/>
    </row>
    <row r="69" spans="1:55" ht="20.100000000000001" customHeight="1">
      <c r="A69" s="3">
        <v>23</v>
      </c>
      <c r="B69" s="40" t="s">
        <v>26</v>
      </c>
      <c r="C69" s="120">
        <v>6989</v>
      </c>
      <c r="D69" s="120">
        <v>185</v>
      </c>
      <c r="E69" s="121"/>
      <c r="F69" s="122">
        <v>1</v>
      </c>
      <c r="G69" s="123">
        <f t="shared" si="6"/>
        <v>0</v>
      </c>
      <c r="H69" s="122">
        <f t="shared" si="9"/>
        <v>7175</v>
      </c>
      <c r="I69" s="120">
        <v>6513</v>
      </c>
      <c r="J69" s="124"/>
      <c r="K69" s="125">
        <v>0</v>
      </c>
      <c r="L69" s="123">
        <f t="shared" si="7"/>
        <v>0</v>
      </c>
      <c r="M69" s="126">
        <v>0</v>
      </c>
      <c r="N69" s="124"/>
      <c r="O69" s="124">
        <v>0</v>
      </c>
      <c r="P69" s="123">
        <f t="shared" si="8"/>
        <v>0</v>
      </c>
      <c r="Q69" s="15">
        <v>0</v>
      </c>
      <c r="R69" s="127"/>
      <c r="S69" s="124">
        <v>0</v>
      </c>
      <c r="T69" s="123">
        <f t="shared" si="10"/>
        <v>0</v>
      </c>
      <c r="U69" s="125"/>
      <c r="V69" s="123">
        <v>0</v>
      </c>
      <c r="W69" s="125"/>
      <c r="X69" s="123">
        <f t="shared" si="11"/>
        <v>0</v>
      </c>
      <c r="Y69" s="128"/>
      <c r="Z69" s="109"/>
      <c r="AA69" s="22"/>
      <c r="AB69" s="107"/>
      <c r="AC69" s="33"/>
      <c r="AD69" s="33"/>
      <c r="AE69" s="28"/>
      <c r="AF69" s="109"/>
      <c r="AG69" s="107"/>
      <c r="AH69" s="28"/>
      <c r="AI69" s="36"/>
      <c r="AJ69" s="28"/>
      <c r="AK69" s="109"/>
      <c r="AL69" s="107"/>
      <c r="AM69" s="28"/>
      <c r="AN69" s="62"/>
      <c r="AO69" s="28"/>
      <c r="AP69" s="28"/>
      <c r="AQ69" s="8"/>
      <c r="AR69" s="28"/>
      <c r="AS69" s="28"/>
      <c r="AT69" s="28"/>
      <c r="AU69" s="28"/>
      <c r="AV69" s="107"/>
      <c r="AW69" s="33"/>
      <c r="AX69" s="107"/>
      <c r="AY69" s="33"/>
      <c r="AZ69" s="36"/>
      <c r="BA69" s="37"/>
      <c r="BB69" s="36"/>
      <c r="BC69" s="37"/>
    </row>
    <row r="70" spans="1:55" ht="20.100000000000001" customHeight="1">
      <c r="A70" s="3">
        <v>24</v>
      </c>
      <c r="B70" s="40" t="s">
        <v>27</v>
      </c>
      <c r="C70" s="120">
        <v>5582</v>
      </c>
      <c r="D70" s="120">
        <f>3746+0</f>
        <v>3746</v>
      </c>
      <c r="E70" s="129"/>
      <c r="F70" s="122">
        <v>220</v>
      </c>
      <c r="G70" s="123">
        <f t="shared" si="6"/>
        <v>0</v>
      </c>
      <c r="H70" s="122">
        <f t="shared" si="9"/>
        <v>9548</v>
      </c>
      <c r="I70" s="120">
        <v>9023</v>
      </c>
      <c r="J70" s="124"/>
      <c r="K70" s="125">
        <v>0</v>
      </c>
      <c r="L70" s="123">
        <f t="shared" si="7"/>
        <v>0</v>
      </c>
      <c r="M70" s="126">
        <v>0</v>
      </c>
      <c r="N70" s="124">
        <v>1</v>
      </c>
      <c r="O70" s="124">
        <v>0</v>
      </c>
      <c r="P70" s="123">
        <f t="shared" si="8"/>
        <v>0</v>
      </c>
      <c r="Q70" s="15">
        <v>0</v>
      </c>
      <c r="R70" s="127">
        <v>1</v>
      </c>
      <c r="S70" s="124">
        <v>0</v>
      </c>
      <c r="T70" s="123">
        <f t="shared" si="10"/>
        <v>0</v>
      </c>
      <c r="U70" s="125"/>
      <c r="V70" s="123">
        <v>0</v>
      </c>
      <c r="W70" s="125"/>
      <c r="X70" s="123">
        <f t="shared" si="11"/>
        <v>0</v>
      </c>
      <c r="Y70" s="128"/>
      <c r="Z70" s="109"/>
      <c r="AA70" s="22"/>
      <c r="AB70" s="107"/>
      <c r="AC70" s="33"/>
      <c r="AD70" s="33"/>
      <c r="AE70" s="28"/>
      <c r="AF70" s="109"/>
      <c r="AG70" s="107"/>
      <c r="AH70" s="28"/>
      <c r="AI70" s="36"/>
      <c r="AJ70" s="28"/>
      <c r="AK70" s="109"/>
      <c r="AL70" s="107"/>
      <c r="AM70" s="28"/>
      <c r="AN70" s="62"/>
      <c r="AO70" s="28"/>
      <c r="AP70" s="28"/>
      <c r="AQ70" s="8"/>
      <c r="AR70" s="28"/>
      <c r="AS70" s="28"/>
      <c r="AT70" s="28"/>
      <c r="AU70" s="28"/>
      <c r="AV70" s="107"/>
      <c r="AW70" s="33"/>
      <c r="AX70" s="107"/>
      <c r="AY70" s="33"/>
      <c r="AZ70" s="36"/>
      <c r="BA70" s="37"/>
      <c r="BB70" s="36"/>
      <c r="BC70" s="37"/>
    </row>
    <row r="71" spans="1:55" ht="20.100000000000001" customHeight="1">
      <c r="A71" s="3">
        <v>25</v>
      </c>
      <c r="B71" s="40" t="s">
        <v>33</v>
      </c>
      <c r="C71" s="120">
        <v>4625</v>
      </c>
      <c r="D71" s="120">
        <f>0+0</f>
        <v>0</v>
      </c>
      <c r="E71" s="121">
        <v>60</v>
      </c>
      <c r="F71" s="122">
        <v>76</v>
      </c>
      <c r="G71" s="123">
        <f t="shared" si="6"/>
        <v>126.66666666666667</v>
      </c>
      <c r="H71" s="122">
        <f t="shared" si="9"/>
        <v>4701</v>
      </c>
      <c r="I71" s="120">
        <v>4371</v>
      </c>
      <c r="J71" s="124">
        <v>60</v>
      </c>
      <c r="K71" s="125">
        <v>102</v>
      </c>
      <c r="L71" s="123">
        <f t="shared" si="7"/>
        <v>170</v>
      </c>
      <c r="M71" s="126">
        <v>6</v>
      </c>
      <c r="N71" s="124">
        <v>1</v>
      </c>
      <c r="O71" s="124">
        <v>0</v>
      </c>
      <c r="P71" s="123">
        <f t="shared" si="8"/>
        <v>0</v>
      </c>
      <c r="Q71" s="15">
        <v>6</v>
      </c>
      <c r="R71" s="127">
        <v>1</v>
      </c>
      <c r="S71" s="124">
        <v>0</v>
      </c>
      <c r="T71" s="123">
        <f t="shared" si="10"/>
        <v>0</v>
      </c>
      <c r="U71" s="125"/>
      <c r="V71" s="123">
        <v>6</v>
      </c>
      <c r="W71" s="125">
        <v>6</v>
      </c>
      <c r="X71" s="123">
        <f t="shared" si="11"/>
        <v>100</v>
      </c>
      <c r="Y71" s="128"/>
      <c r="Z71" s="109"/>
      <c r="AA71" s="22"/>
      <c r="AB71" s="107"/>
      <c r="AC71" s="33"/>
      <c r="AD71" s="33"/>
      <c r="AE71" s="58"/>
      <c r="AF71" s="109"/>
      <c r="AG71" s="107"/>
      <c r="AH71" s="28"/>
      <c r="AI71" s="36"/>
      <c r="AJ71" s="58"/>
      <c r="AK71" s="109"/>
      <c r="AL71" s="107"/>
      <c r="AM71" s="28"/>
      <c r="AN71" s="62"/>
      <c r="AO71" s="28"/>
      <c r="AP71" s="28"/>
      <c r="AQ71" s="8"/>
      <c r="AR71" s="28"/>
      <c r="AS71" s="28"/>
      <c r="AT71" s="28"/>
      <c r="AU71" s="28"/>
      <c r="AV71" s="107"/>
      <c r="AW71" s="33"/>
      <c r="AX71" s="107"/>
      <c r="AY71" s="33"/>
      <c r="AZ71" s="36"/>
      <c r="BA71" s="37"/>
      <c r="BB71" s="36"/>
      <c r="BC71" s="37"/>
    </row>
    <row r="72" spans="1:55" ht="20.100000000000001" customHeight="1">
      <c r="A72" s="3">
        <v>26</v>
      </c>
      <c r="B72" s="40" t="s">
        <v>28</v>
      </c>
      <c r="C72" s="120">
        <v>12535</v>
      </c>
      <c r="D72" s="120">
        <f>1164+0</f>
        <v>1164</v>
      </c>
      <c r="E72" s="121"/>
      <c r="F72" s="122">
        <v>0</v>
      </c>
      <c r="G72" s="123">
        <f t="shared" si="6"/>
        <v>0</v>
      </c>
      <c r="H72" s="122">
        <f t="shared" si="9"/>
        <v>13699</v>
      </c>
      <c r="I72" s="120">
        <v>13141</v>
      </c>
      <c r="J72" s="124"/>
      <c r="K72" s="125">
        <v>3</v>
      </c>
      <c r="L72" s="123">
        <f t="shared" si="7"/>
        <v>0</v>
      </c>
      <c r="M72" s="126">
        <v>0</v>
      </c>
      <c r="N72" s="124"/>
      <c r="O72" s="124">
        <v>0</v>
      </c>
      <c r="P72" s="123">
        <f t="shared" si="8"/>
        <v>0</v>
      </c>
      <c r="Q72" s="15">
        <v>0</v>
      </c>
      <c r="R72" s="127"/>
      <c r="S72" s="124">
        <v>0</v>
      </c>
      <c r="T72" s="123">
        <f t="shared" si="10"/>
        <v>0</v>
      </c>
      <c r="U72" s="125"/>
      <c r="V72" s="123">
        <v>0</v>
      </c>
      <c r="W72" s="125"/>
      <c r="X72" s="123">
        <f t="shared" si="11"/>
        <v>0</v>
      </c>
      <c r="Y72" s="128"/>
      <c r="Z72" s="109"/>
      <c r="AA72" s="22"/>
      <c r="AB72" s="107"/>
      <c r="AC72" s="33"/>
      <c r="AD72" s="33"/>
      <c r="AE72" s="28"/>
      <c r="AF72" s="109"/>
      <c r="AG72" s="35"/>
      <c r="AH72" s="28"/>
      <c r="AI72" s="36"/>
      <c r="AJ72" s="28"/>
      <c r="AK72" s="109"/>
      <c r="AL72" s="35"/>
      <c r="AM72" s="28"/>
      <c r="AN72" s="62"/>
      <c r="AO72" s="28"/>
      <c r="AP72" s="28"/>
      <c r="AQ72" s="8"/>
      <c r="AR72" s="28"/>
      <c r="AS72" s="28"/>
      <c r="AT72" s="28"/>
      <c r="AU72" s="28"/>
      <c r="AV72" s="107"/>
      <c r="AW72" s="33"/>
      <c r="AX72" s="107"/>
      <c r="AY72" s="33"/>
      <c r="AZ72" s="36"/>
      <c r="BA72" s="37"/>
      <c r="BB72" s="36"/>
      <c r="BC72" s="37"/>
    </row>
    <row r="73" spans="1:55" ht="20.100000000000001" customHeight="1">
      <c r="A73" s="3">
        <v>27</v>
      </c>
      <c r="B73" s="40" t="s">
        <v>29</v>
      </c>
      <c r="C73" s="120">
        <v>6997</v>
      </c>
      <c r="D73" s="120">
        <f>374+25</f>
        <v>399</v>
      </c>
      <c r="E73" s="121">
        <v>600</v>
      </c>
      <c r="F73" s="122">
        <v>150</v>
      </c>
      <c r="G73" s="123">
        <f t="shared" si="6"/>
        <v>25</v>
      </c>
      <c r="H73" s="122">
        <f t="shared" si="9"/>
        <v>7546</v>
      </c>
      <c r="I73" s="120">
        <v>6954</v>
      </c>
      <c r="J73" s="124">
        <v>550</v>
      </c>
      <c r="K73" s="125">
        <v>618</v>
      </c>
      <c r="L73" s="123">
        <f t="shared" si="7"/>
        <v>112.36363636363636</v>
      </c>
      <c r="M73" s="126">
        <v>37</v>
      </c>
      <c r="N73" s="124"/>
      <c r="O73" s="124">
        <v>0</v>
      </c>
      <c r="P73" s="123">
        <f t="shared" si="8"/>
        <v>0</v>
      </c>
      <c r="Q73" s="15">
        <v>25</v>
      </c>
      <c r="R73" s="127">
        <v>12</v>
      </c>
      <c r="S73" s="124">
        <v>6</v>
      </c>
      <c r="T73" s="123">
        <f t="shared" si="10"/>
        <v>50</v>
      </c>
      <c r="U73" s="125">
        <v>18</v>
      </c>
      <c r="V73" s="123">
        <v>19</v>
      </c>
      <c r="W73" s="125">
        <v>12</v>
      </c>
      <c r="X73" s="123">
        <f t="shared" si="11"/>
        <v>63.157894736842103</v>
      </c>
      <c r="Y73" s="128"/>
      <c r="Z73" s="109"/>
      <c r="AA73" s="22"/>
      <c r="AB73" s="107"/>
      <c r="AC73" s="33"/>
      <c r="AD73" s="33"/>
      <c r="AE73" s="28"/>
      <c r="AF73" s="109"/>
      <c r="AG73" s="107"/>
      <c r="AH73" s="28"/>
      <c r="AI73" s="36"/>
      <c r="AJ73" s="28"/>
      <c r="AK73" s="109"/>
      <c r="AL73" s="107"/>
      <c r="AM73" s="28"/>
      <c r="AN73" s="62"/>
      <c r="AO73" s="28"/>
      <c r="AP73" s="28"/>
      <c r="AQ73" s="8"/>
      <c r="AR73" s="28"/>
      <c r="AS73" s="28"/>
      <c r="AT73" s="28"/>
      <c r="AU73" s="28"/>
      <c r="AV73" s="107"/>
      <c r="AW73" s="33"/>
      <c r="AX73" s="107"/>
      <c r="AY73" s="33"/>
      <c r="AZ73" s="36"/>
      <c r="BA73" s="37"/>
      <c r="BB73" s="36"/>
      <c r="BC73" s="37"/>
    </row>
    <row r="74" spans="1:55" ht="20.100000000000001" customHeight="1">
      <c r="A74" s="3">
        <v>28</v>
      </c>
      <c r="B74" s="40" t="s">
        <v>30</v>
      </c>
      <c r="C74" s="120">
        <v>6103</v>
      </c>
      <c r="D74" s="120">
        <f>352+0</f>
        <v>352</v>
      </c>
      <c r="E74" s="121">
        <v>600</v>
      </c>
      <c r="F74" s="122">
        <v>133</v>
      </c>
      <c r="G74" s="123">
        <f t="shared" si="6"/>
        <v>22.166666666666668</v>
      </c>
      <c r="H74" s="122">
        <f t="shared" si="9"/>
        <v>6588</v>
      </c>
      <c r="I74" s="120">
        <v>6004</v>
      </c>
      <c r="J74" s="124">
        <v>600</v>
      </c>
      <c r="K74" s="125">
        <v>376</v>
      </c>
      <c r="L74" s="123">
        <f t="shared" si="7"/>
        <v>62.666666666666664</v>
      </c>
      <c r="M74" s="126">
        <v>42</v>
      </c>
      <c r="N74" s="124"/>
      <c r="O74" s="124">
        <v>0</v>
      </c>
      <c r="P74" s="123">
        <f t="shared" si="8"/>
        <v>0</v>
      </c>
      <c r="Q74" s="15">
        <v>42</v>
      </c>
      <c r="R74" s="127"/>
      <c r="S74" s="124">
        <v>0</v>
      </c>
      <c r="T74" s="123">
        <f t="shared" si="10"/>
        <v>0</v>
      </c>
      <c r="U74" s="125">
        <v>12</v>
      </c>
      <c r="V74" s="123">
        <v>30</v>
      </c>
      <c r="W74" s="125">
        <v>18</v>
      </c>
      <c r="X74" s="123">
        <f t="shared" si="11"/>
        <v>60</v>
      </c>
      <c r="Y74" s="128"/>
      <c r="Z74" s="109"/>
      <c r="AA74" s="22"/>
      <c r="AB74" s="107"/>
      <c r="AC74" s="33"/>
      <c r="AD74" s="33"/>
      <c r="AE74" s="28"/>
      <c r="AF74" s="109"/>
      <c r="AG74" s="107"/>
      <c r="AH74" s="28"/>
      <c r="AI74" s="36"/>
      <c r="AJ74" s="28"/>
      <c r="AK74" s="109"/>
      <c r="AL74" s="107"/>
      <c r="AM74" s="28"/>
      <c r="AN74" s="62"/>
      <c r="AO74" s="28"/>
      <c r="AP74" s="28"/>
      <c r="AQ74" s="8"/>
      <c r="AR74" s="28"/>
      <c r="AS74" s="28"/>
      <c r="AT74" s="28"/>
      <c r="AU74" s="28"/>
      <c r="AV74" s="107"/>
      <c r="AW74" s="33"/>
      <c r="AX74" s="107"/>
      <c r="AY74" s="33"/>
      <c r="AZ74" s="36"/>
      <c r="BA74" s="37"/>
      <c r="BB74" s="36"/>
      <c r="BC74" s="37"/>
    </row>
    <row r="75" spans="1:55" ht="20.100000000000001" customHeight="1">
      <c r="A75" s="3">
        <v>29</v>
      </c>
      <c r="B75" s="40" t="s">
        <v>32</v>
      </c>
      <c r="C75" s="120">
        <v>3047</v>
      </c>
      <c r="D75" s="120">
        <f>0+0</f>
        <v>0</v>
      </c>
      <c r="E75" s="121">
        <v>60</v>
      </c>
      <c r="F75" s="122">
        <v>292</v>
      </c>
      <c r="G75" s="123">
        <f t="shared" si="6"/>
        <v>486.66666666666669</v>
      </c>
      <c r="H75" s="122">
        <f t="shared" si="9"/>
        <v>3339</v>
      </c>
      <c r="I75" s="120">
        <v>3191</v>
      </c>
      <c r="J75" s="124">
        <v>60</v>
      </c>
      <c r="K75" s="125">
        <v>54</v>
      </c>
      <c r="L75" s="123">
        <f t="shared" si="7"/>
        <v>90</v>
      </c>
      <c r="M75" s="126">
        <v>6</v>
      </c>
      <c r="N75" s="124"/>
      <c r="O75" s="124">
        <v>0</v>
      </c>
      <c r="P75" s="123">
        <f t="shared" si="8"/>
        <v>0</v>
      </c>
      <c r="Q75" s="15">
        <v>0</v>
      </c>
      <c r="R75" s="127">
        <v>6</v>
      </c>
      <c r="S75" s="124">
        <v>6</v>
      </c>
      <c r="T75" s="123">
        <f t="shared" si="10"/>
        <v>100</v>
      </c>
      <c r="U75" s="125">
        <v>0</v>
      </c>
      <c r="V75" s="123">
        <v>6</v>
      </c>
      <c r="W75" s="125">
        <v>6</v>
      </c>
      <c r="X75" s="123">
        <f t="shared" si="11"/>
        <v>100</v>
      </c>
      <c r="Y75" s="128"/>
      <c r="Z75" s="109"/>
      <c r="AA75" s="22"/>
      <c r="AB75" s="107"/>
      <c r="AC75" s="33"/>
      <c r="AD75" s="33"/>
      <c r="AE75" s="58"/>
      <c r="AF75" s="109"/>
      <c r="AG75" s="107"/>
      <c r="AH75" s="28"/>
      <c r="AI75" s="36"/>
      <c r="AJ75" s="58"/>
      <c r="AK75" s="109"/>
      <c r="AL75" s="107"/>
      <c r="AM75" s="28"/>
      <c r="AN75" s="62"/>
      <c r="AO75" s="28"/>
      <c r="AP75" s="28"/>
      <c r="AQ75" s="8"/>
      <c r="AR75" s="28"/>
      <c r="AS75" s="28"/>
      <c r="AT75" s="28"/>
      <c r="AU75" s="28"/>
      <c r="AV75" s="107"/>
      <c r="AW75" s="33"/>
      <c r="AX75" s="107"/>
      <c r="AY75" s="33"/>
      <c r="AZ75" s="36"/>
      <c r="BA75" s="37"/>
      <c r="BB75" s="36"/>
      <c r="BC75" s="37"/>
    </row>
    <row r="76" spans="1:55" ht="20.100000000000001" customHeight="1">
      <c r="A76" s="3">
        <v>30</v>
      </c>
      <c r="B76" s="40" t="s">
        <v>31</v>
      </c>
      <c r="C76" s="120">
        <v>12670</v>
      </c>
      <c r="D76" s="120">
        <f>363+115</f>
        <v>478</v>
      </c>
      <c r="E76" s="121">
        <v>600</v>
      </c>
      <c r="F76" s="122">
        <v>845</v>
      </c>
      <c r="G76" s="123">
        <f t="shared" si="6"/>
        <v>140.83333333333334</v>
      </c>
      <c r="H76" s="122">
        <f t="shared" si="9"/>
        <v>13993</v>
      </c>
      <c r="I76" s="120">
        <v>12995</v>
      </c>
      <c r="J76" s="124">
        <v>620</v>
      </c>
      <c r="K76" s="125">
        <v>921</v>
      </c>
      <c r="L76" s="123">
        <f t="shared" si="7"/>
        <v>148.54838709677418</v>
      </c>
      <c r="M76" s="131">
        <v>44</v>
      </c>
      <c r="N76" s="124">
        <v>1</v>
      </c>
      <c r="O76" s="124">
        <v>0</v>
      </c>
      <c r="P76" s="123">
        <f t="shared" si="8"/>
        <v>0</v>
      </c>
      <c r="Q76" s="15">
        <v>44</v>
      </c>
      <c r="R76" s="127">
        <v>1</v>
      </c>
      <c r="S76" s="124">
        <v>0</v>
      </c>
      <c r="T76" s="123">
        <f t="shared" si="10"/>
        <v>0</v>
      </c>
      <c r="U76" s="125">
        <v>18</v>
      </c>
      <c r="V76" s="123">
        <v>26</v>
      </c>
      <c r="W76" s="125">
        <v>31</v>
      </c>
      <c r="X76" s="123">
        <f t="shared" si="11"/>
        <v>119.23076923076923</v>
      </c>
      <c r="Y76" s="128"/>
      <c r="Z76" s="109"/>
      <c r="AA76" s="22"/>
      <c r="AB76" s="107"/>
      <c r="AC76" s="33"/>
      <c r="AD76" s="33"/>
      <c r="AE76" s="28"/>
      <c r="AF76" s="109"/>
      <c r="AG76" s="107"/>
      <c r="AH76" s="28"/>
      <c r="AI76" s="36"/>
      <c r="AJ76" s="28"/>
      <c r="AK76" s="109"/>
      <c r="AL76" s="107"/>
      <c r="AM76" s="28"/>
      <c r="AN76" s="62"/>
      <c r="AO76" s="28"/>
      <c r="AP76" s="28"/>
      <c r="AQ76" s="8"/>
      <c r="AR76" s="28"/>
      <c r="AS76" s="28"/>
      <c r="AT76" s="28"/>
      <c r="AU76" s="28"/>
      <c r="AV76" s="107"/>
      <c r="AW76" s="33"/>
      <c r="AX76" s="107"/>
      <c r="AY76" s="33"/>
      <c r="AZ76" s="36"/>
      <c r="BA76" s="37"/>
      <c r="BB76" s="36"/>
      <c r="BC76" s="37"/>
    </row>
    <row r="77" spans="1:55" ht="20.100000000000001" customHeight="1">
      <c r="A77" s="5"/>
      <c r="B77" s="6" t="s">
        <v>2</v>
      </c>
      <c r="C77" s="132">
        <f>SUM(C47:C76)</f>
        <v>248760</v>
      </c>
      <c r="D77" s="132">
        <f>SUM(D47:D76)</f>
        <v>36537</v>
      </c>
      <c r="E77" s="132">
        <f>SUM(E47:E76)</f>
        <v>6650</v>
      </c>
      <c r="F77" s="132">
        <f>SUM(F47:F76)</f>
        <v>6830</v>
      </c>
      <c r="G77" s="133">
        <f t="shared" si="6"/>
        <v>102.70676691729324</v>
      </c>
      <c r="H77" s="134">
        <f t="shared" si="9"/>
        <v>292127</v>
      </c>
      <c r="I77" s="132">
        <f>SUM(I47:I76)</f>
        <v>275546</v>
      </c>
      <c r="J77" s="135">
        <f t="shared" ref="J77:N77" si="12">SUM(J47:J76)</f>
        <v>6600</v>
      </c>
      <c r="K77" s="135">
        <v>9106</v>
      </c>
      <c r="L77" s="123">
        <f t="shared" si="7"/>
        <v>137.96969696969697</v>
      </c>
      <c r="M77" s="135">
        <f t="shared" si="12"/>
        <v>476</v>
      </c>
      <c r="N77" s="135">
        <f t="shared" si="12"/>
        <v>30</v>
      </c>
      <c r="O77" s="135">
        <v>9</v>
      </c>
      <c r="P77" s="123">
        <f t="shared" si="8"/>
        <v>30</v>
      </c>
      <c r="Q77" s="16">
        <f>SUM(Q47:Q76)</f>
        <v>434</v>
      </c>
      <c r="R77" s="16">
        <f>SUM(R47:R76)</f>
        <v>72</v>
      </c>
      <c r="S77" s="16">
        <v>37</v>
      </c>
      <c r="T77" s="123">
        <f t="shared" si="10"/>
        <v>51.388888888888893</v>
      </c>
      <c r="U77" s="136">
        <v>163</v>
      </c>
      <c r="V77" s="136">
        <f>SUM(V47:V76)</f>
        <v>313</v>
      </c>
      <c r="W77" s="136">
        <v>227</v>
      </c>
      <c r="X77" s="123">
        <f>IF(V77&gt;0,W77/V77%,0)</f>
        <v>72.523961661341858</v>
      </c>
      <c r="Y77" s="137"/>
      <c r="Z77" s="55"/>
      <c r="AA77" s="112"/>
      <c r="AB77" s="55"/>
      <c r="AC77" s="112"/>
      <c r="AD77" s="112"/>
      <c r="AE77" s="59"/>
      <c r="AF77" s="55"/>
      <c r="AG77" s="55"/>
      <c r="AH77" s="55"/>
      <c r="AI77" s="55"/>
      <c r="AJ77" s="59"/>
      <c r="AK77" s="55"/>
      <c r="AL77" s="55"/>
      <c r="AM77" s="55"/>
      <c r="AN77" s="62"/>
      <c r="AO77" s="28"/>
      <c r="AP77" s="28"/>
      <c r="AQ77" s="8"/>
      <c r="AR77" s="28"/>
      <c r="AS77" s="28"/>
      <c r="AT77" s="28"/>
      <c r="AU77" s="28"/>
      <c r="AV77" s="28"/>
      <c r="AW77" s="37"/>
      <c r="AX77" s="28"/>
      <c r="AY77" s="37"/>
      <c r="AZ77" s="36"/>
      <c r="BA77" s="37"/>
      <c r="BB77" s="36"/>
      <c r="BC77" s="37"/>
    </row>
    <row r="78" spans="1:55">
      <c r="A78" s="8"/>
      <c r="B78" s="8"/>
      <c r="C78" s="8"/>
      <c r="D78" s="8"/>
      <c r="E78" s="8"/>
      <c r="F78" s="8"/>
      <c r="G78" s="119"/>
      <c r="H78" s="8"/>
      <c r="I78" s="8"/>
      <c r="J78" s="8"/>
      <c r="K78" s="8"/>
      <c r="L78" s="119"/>
      <c r="P78" s="119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55">
      <c r="A79" s="8"/>
      <c r="B79" s="8"/>
      <c r="C79" s="8"/>
      <c r="D79" s="8"/>
      <c r="E79" s="8"/>
      <c r="F79" s="8"/>
      <c r="G79" s="119"/>
      <c r="H79" s="8"/>
      <c r="I79" s="8"/>
      <c r="J79" s="8"/>
      <c r="K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5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ht="37.15" customHeight="1">
      <c r="A82" s="157" t="s">
        <v>171</v>
      </c>
      <c r="B82" s="157"/>
      <c r="C82" s="157"/>
      <c r="D82" s="157"/>
      <c r="E82" s="157"/>
      <c r="F82" s="157"/>
      <c r="G82" s="157"/>
      <c r="H82" s="157"/>
      <c r="I82" s="65"/>
      <c r="J82" s="41"/>
      <c r="K82" s="41"/>
      <c r="L82" s="41"/>
      <c r="M82" s="31"/>
      <c r="N82" s="26"/>
      <c r="O82" s="26"/>
      <c r="P82" s="26"/>
      <c r="Q82" s="26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s="140" customFormat="1" ht="41.25" customHeight="1">
      <c r="A83" s="201" t="s">
        <v>38</v>
      </c>
      <c r="B83" s="203" t="s">
        <v>1</v>
      </c>
      <c r="C83" s="161" t="s">
        <v>49</v>
      </c>
      <c r="D83" s="162"/>
      <c r="E83" s="162"/>
      <c r="F83" s="161" t="s">
        <v>50</v>
      </c>
      <c r="G83" s="162"/>
      <c r="H83" s="174"/>
      <c r="I83" s="42"/>
      <c r="J83" s="139"/>
      <c r="K83" s="42"/>
      <c r="L83" s="166"/>
      <c r="M83" s="166"/>
      <c r="N83" s="138"/>
      <c r="O83" s="166"/>
      <c r="P83" s="166"/>
      <c r="Q83" s="138"/>
      <c r="R83" s="166"/>
      <c r="S83" s="166"/>
      <c r="T83" s="138"/>
      <c r="U83" s="138"/>
      <c r="V83" s="165"/>
      <c r="W83" s="165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</row>
    <row r="84" spans="1:43" s="140" customFormat="1" ht="34.5" customHeight="1">
      <c r="A84" s="202"/>
      <c r="B84" s="203"/>
      <c r="C84" s="141" t="s">
        <v>42</v>
      </c>
      <c r="D84" s="142" t="s">
        <v>48</v>
      </c>
      <c r="E84" s="141" t="s">
        <v>5</v>
      </c>
      <c r="F84" s="142" t="s">
        <v>42</v>
      </c>
      <c r="G84" s="142" t="s">
        <v>48</v>
      </c>
      <c r="H84" s="141" t="s">
        <v>5</v>
      </c>
      <c r="I84" s="143"/>
      <c r="J84" s="32"/>
      <c r="K84" s="143"/>
      <c r="L84" s="166"/>
      <c r="M84" s="166"/>
      <c r="N84" s="143"/>
      <c r="O84" s="166"/>
      <c r="P84" s="166"/>
      <c r="Q84" s="138"/>
      <c r="R84" s="166"/>
      <c r="S84" s="166"/>
      <c r="T84" s="138"/>
      <c r="U84" s="138"/>
      <c r="V84" s="144"/>
      <c r="W84" s="145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Q84" s="138"/>
    </row>
    <row r="85" spans="1:43" ht="17.25">
      <c r="A85" s="7">
        <v>1</v>
      </c>
      <c r="B85" s="7">
        <v>2</v>
      </c>
      <c r="C85" s="7">
        <v>3</v>
      </c>
      <c r="D85" s="7">
        <v>4</v>
      </c>
      <c r="E85" s="7">
        <v>5</v>
      </c>
      <c r="F85" s="7">
        <v>6</v>
      </c>
      <c r="G85" s="7">
        <v>7</v>
      </c>
      <c r="H85" s="7">
        <v>8</v>
      </c>
      <c r="I85" s="21"/>
      <c r="J85" s="21"/>
      <c r="K85" s="21"/>
      <c r="L85" s="18"/>
      <c r="M85" s="18"/>
      <c r="N85" s="21"/>
      <c r="O85" s="18"/>
      <c r="P85" s="18"/>
      <c r="R85" s="18"/>
      <c r="S85" s="1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Q85" s="8"/>
    </row>
    <row r="86" spans="1:43" ht="15.75">
      <c r="A86" s="3">
        <v>1</v>
      </c>
      <c r="B86" s="40" t="s">
        <v>6</v>
      </c>
      <c r="C86" s="124">
        <v>2500</v>
      </c>
      <c r="D86" s="125">
        <v>1940</v>
      </c>
      <c r="E86" s="125">
        <f t="shared" ref="E86:E116" si="13">D86/C86%</f>
        <v>77.599999999999994</v>
      </c>
      <c r="F86" s="124">
        <v>3000</v>
      </c>
      <c r="G86" s="146">
        <v>1981.9409999999998</v>
      </c>
      <c r="H86" s="125">
        <f t="shared" ref="H86:H116" si="14">G86/F86%</f>
        <v>66.064699999999988</v>
      </c>
      <c r="I86" s="33"/>
      <c r="J86" s="81"/>
      <c r="K86" s="33"/>
      <c r="L86" s="109"/>
      <c r="M86" s="22"/>
      <c r="N86" s="33"/>
      <c r="O86" s="107"/>
      <c r="P86" s="107"/>
      <c r="R86" s="28"/>
      <c r="S86" s="37"/>
      <c r="V86" s="77"/>
      <c r="W86" s="8"/>
      <c r="AQ86" s="8"/>
    </row>
    <row r="87" spans="1:43" ht="15.75">
      <c r="A87" s="3">
        <v>2</v>
      </c>
      <c r="B87" s="40" t="s">
        <v>7</v>
      </c>
      <c r="C87" s="124">
        <v>4500</v>
      </c>
      <c r="D87" s="125">
        <v>4830</v>
      </c>
      <c r="E87" s="125">
        <f t="shared" si="13"/>
        <v>107.33333333333333</v>
      </c>
      <c r="F87" s="124">
        <v>5400</v>
      </c>
      <c r="G87" s="146">
        <v>6608.0349999999999</v>
      </c>
      <c r="H87" s="125">
        <f t="shared" si="14"/>
        <v>122.37101851851851</v>
      </c>
      <c r="I87" s="33"/>
      <c r="J87" s="81"/>
      <c r="K87" s="33"/>
      <c r="L87" s="109"/>
      <c r="M87" s="22"/>
      <c r="N87" s="33"/>
      <c r="O87" s="107"/>
      <c r="P87" s="34"/>
      <c r="R87" s="28"/>
      <c r="S87" s="37"/>
      <c r="V87" s="77"/>
      <c r="W87" s="8"/>
      <c r="AQ87" s="8"/>
    </row>
    <row r="88" spans="1:43" ht="15.75">
      <c r="A88" s="3">
        <v>3</v>
      </c>
      <c r="B88" s="40" t="s">
        <v>8</v>
      </c>
      <c r="C88" s="124">
        <v>2000</v>
      </c>
      <c r="D88" s="125">
        <v>1717</v>
      </c>
      <c r="E88" s="125">
        <f t="shared" si="13"/>
        <v>85.85</v>
      </c>
      <c r="F88" s="124">
        <v>2400</v>
      </c>
      <c r="G88" s="146">
        <v>2498.1030000000001</v>
      </c>
      <c r="H88" s="125">
        <f t="shared" si="14"/>
        <v>104.087625</v>
      </c>
      <c r="I88" s="33"/>
      <c r="J88" s="81"/>
      <c r="K88" s="33"/>
      <c r="L88" s="109"/>
      <c r="M88" s="22"/>
      <c r="N88" s="33"/>
      <c r="O88" s="107"/>
      <c r="P88" s="34"/>
      <c r="R88" s="28"/>
      <c r="S88" s="37"/>
      <c r="V88" s="77"/>
      <c r="W88" s="8"/>
      <c r="AQ88" s="8"/>
    </row>
    <row r="89" spans="1:43" ht="15.75">
      <c r="A89" s="3">
        <v>4</v>
      </c>
      <c r="B89" s="40" t="s">
        <v>9</v>
      </c>
      <c r="C89" s="124">
        <v>3600</v>
      </c>
      <c r="D89" s="125">
        <v>3333</v>
      </c>
      <c r="E89" s="125">
        <f t="shared" si="13"/>
        <v>92.583333333333329</v>
      </c>
      <c r="F89" s="124">
        <v>4320</v>
      </c>
      <c r="G89" s="146">
        <v>3967.1146199999998</v>
      </c>
      <c r="H89" s="125">
        <f t="shared" si="14"/>
        <v>91.831356944444437</v>
      </c>
      <c r="I89" s="33"/>
      <c r="J89" s="81"/>
      <c r="K89" s="33"/>
      <c r="L89" s="109"/>
      <c r="M89" s="22"/>
      <c r="N89" s="33"/>
      <c r="O89" s="107"/>
      <c r="P89" s="34"/>
      <c r="R89" s="28"/>
      <c r="S89" s="37"/>
      <c r="V89" s="77"/>
      <c r="W89" s="8"/>
      <c r="AQ89" s="8"/>
    </row>
    <row r="90" spans="1:43" ht="15.75">
      <c r="A90" s="3">
        <v>5</v>
      </c>
      <c r="B90" s="40" t="s">
        <v>37</v>
      </c>
      <c r="C90" s="124">
        <v>788</v>
      </c>
      <c r="D90" s="125">
        <v>1277</v>
      </c>
      <c r="E90" s="125">
        <f t="shared" si="13"/>
        <v>162.05583756345177</v>
      </c>
      <c r="F90" s="124">
        <v>945.59999999999991</v>
      </c>
      <c r="G90" s="146">
        <v>1498.0325500000001</v>
      </c>
      <c r="H90" s="125">
        <f t="shared" si="14"/>
        <v>158.42137796108292</v>
      </c>
      <c r="I90" s="33"/>
      <c r="J90" s="81"/>
      <c r="K90" s="33"/>
      <c r="L90" s="109"/>
      <c r="M90" s="22"/>
      <c r="N90" s="33"/>
      <c r="O90" s="107"/>
      <c r="P90" s="34"/>
      <c r="R90" s="28"/>
      <c r="S90" s="37"/>
      <c r="V90" s="77"/>
      <c r="W90" s="8"/>
      <c r="AQ90" s="8"/>
    </row>
    <row r="91" spans="1:43" ht="15.75">
      <c r="A91" s="3">
        <v>6</v>
      </c>
      <c r="B91" s="40" t="s">
        <v>10</v>
      </c>
      <c r="C91" s="124">
        <v>670</v>
      </c>
      <c r="D91" s="125">
        <v>528</v>
      </c>
      <c r="E91" s="125">
        <f t="shared" si="13"/>
        <v>78.805970149253724</v>
      </c>
      <c r="F91" s="124">
        <v>804</v>
      </c>
      <c r="G91" s="146">
        <v>717.322</v>
      </c>
      <c r="H91" s="125">
        <f t="shared" si="14"/>
        <v>89.219154228855729</v>
      </c>
      <c r="I91" s="33"/>
      <c r="J91" s="81"/>
      <c r="K91" s="33"/>
      <c r="L91" s="109"/>
      <c r="M91" s="22"/>
      <c r="N91" s="33"/>
      <c r="O91" s="107"/>
      <c r="P91" s="34"/>
      <c r="R91" s="28"/>
      <c r="S91" s="37"/>
      <c r="V91" s="77"/>
      <c r="W91" s="8"/>
      <c r="AQ91" s="8"/>
    </row>
    <row r="92" spans="1:43" ht="15.75">
      <c r="A92" s="3">
        <v>7</v>
      </c>
      <c r="B92" s="40" t="s">
        <v>11</v>
      </c>
      <c r="C92" s="124">
        <v>4604</v>
      </c>
      <c r="D92" s="125">
        <v>4923</v>
      </c>
      <c r="E92" s="125">
        <f t="shared" si="13"/>
        <v>106.92875760208514</v>
      </c>
      <c r="F92" s="124">
        <v>5524.8</v>
      </c>
      <c r="G92" s="146">
        <v>7321.8099999999995</v>
      </c>
      <c r="H92" s="125">
        <f t="shared" si="14"/>
        <v>132.52624529394728</v>
      </c>
      <c r="I92" s="33"/>
      <c r="J92" s="81"/>
      <c r="K92" s="33"/>
      <c r="L92" s="109"/>
      <c r="M92" s="22"/>
      <c r="N92" s="33"/>
      <c r="O92" s="107"/>
      <c r="P92" s="34"/>
      <c r="R92" s="28"/>
      <c r="S92" s="37"/>
      <c r="V92" s="77"/>
      <c r="W92" s="8"/>
      <c r="AQ92" s="8"/>
    </row>
    <row r="93" spans="1:43" ht="15.75">
      <c r="A93" s="3">
        <v>8</v>
      </c>
      <c r="B93" s="40" t="s">
        <v>34</v>
      </c>
      <c r="C93" s="124">
        <v>1060</v>
      </c>
      <c r="D93" s="125">
        <v>983</v>
      </c>
      <c r="E93" s="125">
        <f t="shared" si="13"/>
        <v>92.735849056603783</v>
      </c>
      <c r="F93" s="124">
        <v>1272</v>
      </c>
      <c r="G93" s="146">
        <v>883.95</v>
      </c>
      <c r="H93" s="125">
        <f t="shared" si="14"/>
        <v>69.492924528301884</v>
      </c>
      <c r="I93" s="33"/>
      <c r="J93" s="81"/>
      <c r="K93" s="33"/>
      <c r="L93" s="109"/>
      <c r="M93" s="22"/>
      <c r="N93" s="33"/>
      <c r="O93" s="107"/>
      <c r="P93" s="34"/>
      <c r="R93" s="28"/>
      <c r="S93" s="37"/>
      <c r="V93" s="77"/>
      <c r="W93" s="8"/>
      <c r="AQ93" s="8"/>
    </row>
    <row r="94" spans="1:43" ht="15.75">
      <c r="A94" s="3">
        <v>9</v>
      </c>
      <c r="B94" s="40" t="s">
        <v>12</v>
      </c>
      <c r="C94" s="124">
        <v>2050</v>
      </c>
      <c r="D94" s="125">
        <v>2139</v>
      </c>
      <c r="E94" s="125">
        <f t="shared" si="13"/>
        <v>104.34146341463415</v>
      </c>
      <c r="F94" s="124">
        <v>2460</v>
      </c>
      <c r="G94" s="146">
        <v>2557.21</v>
      </c>
      <c r="H94" s="125">
        <f t="shared" si="14"/>
        <v>103.95162601626016</v>
      </c>
      <c r="I94" s="33"/>
      <c r="J94" s="81"/>
      <c r="K94" s="33"/>
      <c r="L94" s="109"/>
      <c r="M94" s="22"/>
      <c r="N94" s="33"/>
      <c r="O94" s="107"/>
      <c r="P94" s="34"/>
      <c r="R94" s="28"/>
      <c r="S94" s="37"/>
      <c r="V94" s="77"/>
      <c r="W94" s="8"/>
      <c r="AQ94" s="8"/>
    </row>
    <row r="95" spans="1:43" ht="15.75">
      <c r="A95" s="3">
        <v>10</v>
      </c>
      <c r="B95" s="40" t="s">
        <v>13</v>
      </c>
      <c r="C95" s="124">
        <v>812</v>
      </c>
      <c r="D95" s="125">
        <v>646</v>
      </c>
      <c r="E95" s="125">
        <f t="shared" si="13"/>
        <v>79.556650246305423</v>
      </c>
      <c r="F95" s="124">
        <v>974.4</v>
      </c>
      <c r="G95" s="146">
        <v>616.73</v>
      </c>
      <c r="H95" s="125">
        <f t="shared" si="14"/>
        <v>63.293308702791464</v>
      </c>
      <c r="I95" s="33"/>
      <c r="J95" s="81"/>
      <c r="K95" s="33"/>
      <c r="L95" s="109"/>
      <c r="M95" s="22"/>
      <c r="N95" s="33"/>
      <c r="O95" s="107"/>
      <c r="P95" s="34"/>
      <c r="R95" s="28"/>
      <c r="S95" s="37"/>
      <c r="V95" s="77"/>
      <c r="W95" s="8"/>
      <c r="AQ95" s="8"/>
    </row>
    <row r="96" spans="1:43" ht="15.75">
      <c r="A96" s="3">
        <v>11</v>
      </c>
      <c r="B96" s="40" t="s">
        <v>14</v>
      </c>
      <c r="C96" s="124">
        <v>1600</v>
      </c>
      <c r="D96" s="125">
        <v>1397</v>
      </c>
      <c r="E96" s="125">
        <f t="shared" si="13"/>
        <v>87.3125</v>
      </c>
      <c r="F96" s="124">
        <v>1920</v>
      </c>
      <c r="G96" s="146">
        <v>1639.749</v>
      </c>
      <c r="H96" s="125">
        <f t="shared" si="14"/>
        <v>85.403593749999999</v>
      </c>
      <c r="I96" s="33"/>
      <c r="J96" s="81"/>
      <c r="K96" s="33"/>
      <c r="L96" s="109"/>
      <c r="M96" s="22"/>
      <c r="N96" s="33"/>
      <c r="O96" s="107"/>
      <c r="P96" s="34"/>
      <c r="R96" s="28"/>
      <c r="S96" s="37"/>
      <c r="V96" s="77"/>
      <c r="W96" s="8"/>
      <c r="AQ96" s="8"/>
    </row>
    <row r="97" spans="1:43" ht="15.75">
      <c r="A97" s="3">
        <v>12</v>
      </c>
      <c r="B97" s="40" t="s">
        <v>15</v>
      </c>
      <c r="C97" s="124">
        <v>2450</v>
      </c>
      <c r="D97" s="125">
        <v>2105</v>
      </c>
      <c r="E97" s="125">
        <f t="shared" si="13"/>
        <v>85.91836734693878</v>
      </c>
      <c r="F97" s="124">
        <v>2940</v>
      </c>
      <c r="G97" s="146">
        <v>2383.04</v>
      </c>
      <c r="H97" s="125">
        <f t="shared" si="14"/>
        <v>81.055782312925174</v>
      </c>
      <c r="I97" s="33"/>
      <c r="J97" s="81"/>
      <c r="K97" s="33"/>
      <c r="L97" s="109"/>
      <c r="M97" s="22"/>
      <c r="N97" s="33"/>
      <c r="O97" s="107"/>
      <c r="P97" s="34"/>
      <c r="R97" s="28"/>
      <c r="S97" s="37"/>
      <c r="V97" s="77"/>
      <c r="W97" s="8"/>
      <c r="AQ97" s="8"/>
    </row>
    <row r="98" spans="1:43" ht="15.75">
      <c r="A98" s="3">
        <v>13</v>
      </c>
      <c r="B98" s="40" t="s">
        <v>16</v>
      </c>
      <c r="C98" s="124">
        <v>2600</v>
      </c>
      <c r="D98" s="125">
        <v>2656</v>
      </c>
      <c r="E98" s="125">
        <f t="shared" si="13"/>
        <v>102.15384615384616</v>
      </c>
      <c r="F98" s="124">
        <v>3120</v>
      </c>
      <c r="G98" s="146">
        <v>3434.02</v>
      </c>
      <c r="H98" s="125">
        <f t="shared" si="14"/>
        <v>110.06474358974359</v>
      </c>
      <c r="I98" s="33"/>
      <c r="J98" s="81"/>
      <c r="K98" s="33"/>
      <c r="L98" s="109"/>
      <c r="M98" s="22"/>
      <c r="N98" s="33"/>
      <c r="O98" s="107"/>
      <c r="P98" s="34"/>
      <c r="R98" s="28"/>
      <c r="S98" s="37"/>
      <c r="V98" s="77"/>
      <c r="W98" s="8"/>
      <c r="AQ98" s="8"/>
    </row>
    <row r="99" spans="1:43" ht="15.75">
      <c r="A99" s="3">
        <v>14</v>
      </c>
      <c r="B99" s="40" t="s">
        <v>17</v>
      </c>
      <c r="C99" s="124">
        <v>600</v>
      </c>
      <c r="D99" s="125">
        <v>618</v>
      </c>
      <c r="E99" s="125">
        <f t="shared" si="13"/>
        <v>103</v>
      </c>
      <c r="F99" s="124">
        <v>720</v>
      </c>
      <c r="G99" s="146">
        <v>734.46</v>
      </c>
      <c r="H99" s="125">
        <f t="shared" si="14"/>
        <v>102.00833333333334</v>
      </c>
      <c r="I99" s="33"/>
      <c r="J99" s="81"/>
      <c r="K99" s="33"/>
      <c r="L99" s="109"/>
      <c r="M99" s="22"/>
      <c r="N99" s="33"/>
      <c r="O99" s="110"/>
      <c r="P99" s="34"/>
      <c r="R99" s="28"/>
      <c r="S99" s="37"/>
      <c r="V99" s="77"/>
      <c r="W99" s="8"/>
      <c r="AQ99" s="8"/>
    </row>
    <row r="100" spans="1:43" ht="15.75">
      <c r="A100" s="3">
        <v>15</v>
      </c>
      <c r="B100" s="40" t="s">
        <v>18</v>
      </c>
      <c r="C100" s="124">
        <v>2800</v>
      </c>
      <c r="D100" s="125">
        <v>2455</v>
      </c>
      <c r="E100" s="125">
        <f t="shared" si="13"/>
        <v>87.678571428571431</v>
      </c>
      <c r="F100" s="124">
        <v>3360</v>
      </c>
      <c r="G100" s="146">
        <v>2067.1242699999998</v>
      </c>
      <c r="H100" s="125">
        <f t="shared" si="14"/>
        <v>61.521555654761897</v>
      </c>
      <c r="I100" s="33"/>
      <c r="J100" s="81"/>
      <c r="K100" s="33"/>
      <c r="L100" s="109"/>
      <c r="M100" s="22"/>
      <c r="N100" s="33"/>
      <c r="O100" s="107"/>
      <c r="P100" s="34"/>
      <c r="R100" s="28"/>
      <c r="S100" s="37"/>
      <c r="V100" s="77"/>
      <c r="W100" s="8"/>
      <c r="AQ100" s="8"/>
    </row>
    <row r="101" spans="1:43" ht="15.75">
      <c r="A101" s="3">
        <v>16</v>
      </c>
      <c r="B101" s="40" t="s">
        <v>19</v>
      </c>
      <c r="C101" s="124">
        <v>700</v>
      </c>
      <c r="D101" s="125">
        <v>578</v>
      </c>
      <c r="E101" s="125">
        <f t="shared" si="13"/>
        <v>82.571428571428569</v>
      </c>
      <c r="F101" s="124">
        <v>840</v>
      </c>
      <c r="G101" s="146">
        <v>588.23</v>
      </c>
      <c r="H101" s="125">
        <f t="shared" si="14"/>
        <v>70.027380952380952</v>
      </c>
      <c r="I101" s="33"/>
      <c r="J101" s="81"/>
      <c r="K101" s="33"/>
      <c r="L101" s="109"/>
      <c r="M101" s="22"/>
      <c r="N101" s="33"/>
      <c r="O101" s="107"/>
      <c r="P101" s="34"/>
      <c r="R101" s="28"/>
      <c r="S101" s="37"/>
      <c r="V101" s="77"/>
      <c r="W101" s="8"/>
      <c r="AQ101" s="8"/>
    </row>
    <row r="102" spans="1:43" ht="15.75">
      <c r="A102" s="3">
        <v>17</v>
      </c>
      <c r="B102" s="40" t="s">
        <v>20</v>
      </c>
      <c r="C102" s="124">
        <v>2000</v>
      </c>
      <c r="D102" s="125">
        <v>2015</v>
      </c>
      <c r="E102" s="125">
        <f t="shared" si="13"/>
        <v>100.75</v>
      </c>
      <c r="F102" s="124">
        <v>2400</v>
      </c>
      <c r="G102" s="146">
        <v>2345.79</v>
      </c>
      <c r="H102" s="125">
        <f t="shared" si="14"/>
        <v>97.741249999999994</v>
      </c>
      <c r="I102" s="33"/>
      <c r="J102" s="81"/>
      <c r="K102" s="33"/>
      <c r="L102" s="109"/>
      <c r="M102" s="22"/>
      <c r="N102" s="33"/>
      <c r="O102" s="107"/>
      <c r="P102" s="34"/>
      <c r="R102" s="28"/>
      <c r="S102" s="37"/>
      <c r="V102" s="77"/>
      <c r="W102" s="8"/>
      <c r="AQ102" s="8"/>
    </row>
    <row r="103" spans="1:43" ht="15.75">
      <c r="A103" s="3">
        <v>18</v>
      </c>
      <c r="B103" s="40" t="s">
        <v>21</v>
      </c>
      <c r="C103" s="124">
        <v>2970</v>
      </c>
      <c r="D103" s="125">
        <v>2189</v>
      </c>
      <c r="E103" s="125">
        <f t="shared" si="13"/>
        <v>73.703703703703709</v>
      </c>
      <c r="F103" s="124">
        <v>3564</v>
      </c>
      <c r="G103" s="146">
        <v>2897.12</v>
      </c>
      <c r="H103" s="125">
        <f t="shared" si="14"/>
        <v>81.288439955106611</v>
      </c>
      <c r="I103" s="33"/>
      <c r="J103" s="81"/>
      <c r="K103" s="33"/>
      <c r="L103" s="109"/>
      <c r="M103" s="22"/>
      <c r="N103" s="33"/>
      <c r="O103" s="107"/>
      <c r="P103" s="34"/>
      <c r="R103" s="28"/>
      <c r="S103" s="37"/>
      <c r="V103" s="77"/>
      <c r="W103" s="8"/>
      <c r="AQ103" s="8"/>
    </row>
    <row r="104" spans="1:43" ht="15.75">
      <c r="A104" s="3">
        <v>19</v>
      </c>
      <c r="B104" s="40" t="s">
        <v>22</v>
      </c>
      <c r="C104" s="124">
        <v>2561</v>
      </c>
      <c r="D104" s="125">
        <v>2673</v>
      </c>
      <c r="E104" s="125">
        <f t="shared" si="13"/>
        <v>104.37329168293635</v>
      </c>
      <c r="F104" s="124">
        <v>3073.2</v>
      </c>
      <c r="G104" s="146">
        <v>2957.76</v>
      </c>
      <c r="H104" s="125">
        <f t="shared" si="14"/>
        <v>96.243654822335031</v>
      </c>
      <c r="I104" s="33"/>
      <c r="J104" s="81"/>
      <c r="K104" s="33"/>
      <c r="L104" s="109"/>
      <c r="M104" s="22"/>
      <c r="N104" s="33"/>
      <c r="O104" s="107"/>
      <c r="P104" s="114"/>
      <c r="Q104" s="87"/>
      <c r="R104" s="28"/>
      <c r="S104" s="37"/>
      <c r="V104" s="77"/>
      <c r="W104" s="8"/>
      <c r="AQ104" s="8"/>
    </row>
    <row r="105" spans="1:43" ht="15.75">
      <c r="A105" s="3">
        <v>20</v>
      </c>
      <c r="B105" s="40" t="s">
        <v>23</v>
      </c>
      <c r="C105" s="124">
        <v>2100</v>
      </c>
      <c r="D105" s="125">
        <v>2129</v>
      </c>
      <c r="E105" s="125">
        <f t="shared" si="13"/>
        <v>101.38095238095238</v>
      </c>
      <c r="F105" s="124">
        <v>2520</v>
      </c>
      <c r="G105" s="146">
        <v>2719.741</v>
      </c>
      <c r="H105" s="125">
        <f t="shared" si="14"/>
        <v>107.92623015873016</v>
      </c>
      <c r="I105" s="33"/>
      <c r="J105" s="81"/>
      <c r="K105" s="33"/>
      <c r="L105" s="109"/>
      <c r="M105" s="22"/>
      <c r="N105" s="33"/>
      <c r="O105" s="107"/>
      <c r="P105" s="34"/>
      <c r="R105" s="28"/>
      <c r="S105" s="37"/>
      <c r="V105" s="77"/>
      <c r="W105" s="8"/>
      <c r="AQ105" s="8"/>
    </row>
    <row r="106" spans="1:43" ht="15.75">
      <c r="A106" s="3">
        <v>21</v>
      </c>
      <c r="B106" s="40" t="s">
        <v>24</v>
      </c>
      <c r="C106" s="124">
        <v>754</v>
      </c>
      <c r="D106" s="125">
        <v>544</v>
      </c>
      <c r="E106" s="125">
        <f t="shared" si="13"/>
        <v>72.148541114058361</v>
      </c>
      <c r="F106" s="124">
        <v>904.8</v>
      </c>
      <c r="G106" s="146">
        <v>499.25</v>
      </c>
      <c r="H106" s="125">
        <f t="shared" si="14"/>
        <v>55.177939876215738</v>
      </c>
      <c r="I106" s="33"/>
      <c r="J106" s="81"/>
      <c r="K106" s="33"/>
      <c r="L106" s="109"/>
      <c r="M106" s="22"/>
      <c r="N106" s="33"/>
      <c r="O106" s="107"/>
      <c r="P106" s="34"/>
      <c r="R106" s="28"/>
      <c r="S106" s="37"/>
      <c r="V106" s="77"/>
      <c r="W106" s="8"/>
      <c r="AQ106" s="8"/>
    </row>
    <row r="107" spans="1:43" ht="15.75">
      <c r="A107" s="3">
        <v>22</v>
      </c>
      <c r="B107" s="40" t="s">
        <v>25</v>
      </c>
      <c r="C107" s="124">
        <v>2698</v>
      </c>
      <c r="D107" s="125">
        <v>3977</v>
      </c>
      <c r="E107" s="125">
        <f t="shared" si="13"/>
        <v>147.40548554484803</v>
      </c>
      <c r="F107" s="124">
        <v>3237.6</v>
      </c>
      <c r="G107" s="146">
        <v>4259.5748299999996</v>
      </c>
      <c r="H107" s="125">
        <f t="shared" si="14"/>
        <v>131.56581510995798</v>
      </c>
      <c r="I107" s="33"/>
      <c r="J107" s="81"/>
      <c r="K107" s="33"/>
      <c r="L107" s="109"/>
      <c r="M107" s="22"/>
      <c r="N107" s="33"/>
      <c r="O107" s="107"/>
      <c r="P107" s="34"/>
      <c r="R107" s="28"/>
      <c r="S107" s="37"/>
      <c r="V107" s="77"/>
      <c r="W107" s="8"/>
      <c r="AQ107" s="8"/>
    </row>
    <row r="108" spans="1:43" ht="15.75">
      <c r="A108" s="3">
        <v>23</v>
      </c>
      <c r="B108" s="40" t="s">
        <v>26</v>
      </c>
      <c r="C108" s="124">
        <v>1050</v>
      </c>
      <c r="D108" s="125">
        <v>1158</v>
      </c>
      <c r="E108" s="125">
        <f t="shared" si="13"/>
        <v>110.28571428571429</v>
      </c>
      <c r="F108" s="124">
        <v>1260</v>
      </c>
      <c r="G108" s="146">
        <v>1369.48</v>
      </c>
      <c r="H108" s="125">
        <f t="shared" si="14"/>
        <v>108.6888888888889</v>
      </c>
      <c r="I108" s="33"/>
      <c r="J108" s="81"/>
      <c r="K108" s="33"/>
      <c r="L108" s="109"/>
      <c r="M108" s="22"/>
      <c r="N108" s="33"/>
      <c r="O108" s="107"/>
      <c r="P108" s="34"/>
      <c r="R108" s="28"/>
      <c r="S108" s="37"/>
      <c r="V108" s="77"/>
      <c r="W108" s="8"/>
      <c r="AQ108" s="8"/>
    </row>
    <row r="109" spans="1:43" ht="15.75">
      <c r="A109" s="3">
        <v>24</v>
      </c>
      <c r="B109" s="40" t="s">
        <v>27</v>
      </c>
      <c r="C109" s="124">
        <v>2200</v>
      </c>
      <c r="D109" s="125">
        <v>2004</v>
      </c>
      <c r="E109" s="125">
        <f t="shared" si="13"/>
        <v>91.090909090909093</v>
      </c>
      <c r="F109" s="124">
        <v>2640</v>
      </c>
      <c r="G109" s="146">
        <v>2122.9</v>
      </c>
      <c r="H109" s="125">
        <f t="shared" si="14"/>
        <v>80.412878787878796</v>
      </c>
      <c r="I109" s="33"/>
      <c r="J109" s="81"/>
      <c r="K109" s="33"/>
      <c r="L109" s="109"/>
      <c r="M109" s="22"/>
      <c r="N109" s="33"/>
      <c r="O109" s="107"/>
      <c r="P109" s="34"/>
      <c r="R109" s="28"/>
      <c r="S109" s="37"/>
      <c r="V109" s="77"/>
      <c r="W109" s="8"/>
      <c r="AQ109" s="8"/>
    </row>
    <row r="110" spans="1:43" ht="15.75">
      <c r="A110" s="3">
        <v>25</v>
      </c>
      <c r="B110" s="40" t="s">
        <v>33</v>
      </c>
      <c r="C110" s="124">
        <v>1000</v>
      </c>
      <c r="D110" s="125">
        <v>650</v>
      </c>
      <c r="E110" s="125">
        <f t="shared" si="13"/>
        <v>65</v>
      </c>
      <c r="F110" s="124">
        <v>1200</v>
      </c>
      <c r="G110" s="146">
        <v>733.74</v>
      </c>
      <c r="H110" s="125">
        <f t="shared" si="14"/>
        <v>61.145000000000003</v>
      </c>
      <c r="I110" s="33"/>
      <c r="J110" s="81"/>
      <c r="K110" s="33"/>
      <c r="L110" s="109"/>
      <c r="M110" s="22"/>
      <c r="N110" s="33"/>
      <c r="O110" s="107"/>
      <c r="P110" s="33"/>
      <c r="R110" s="28"/>
      <c r="S110" s="37"/>
      <c r="V110" s="77"/>
      <c r="W110" s="8"/>
      <c r="AQ110" s="8"/>
    </row>
    <row r="111" spans="1:43" ht="15.75">
      <c r="A111" s="3">
        <v>26</v>
      </c>
      <c r="B111" s="40" t="s">
        <v>28</v>
      </c>
      <c r="C111" s="147">
        <v>2800</v>
      </c>
      <c r="D111" s="125">
        <v>2322</v>
      </c>
      <c r="E111" s="151">
        <f t="shared" si="13"/>
        <v>82.928571428571431</v>
      </c>
      <c r="F111" s="147">
        <v>3360</v>
      </c>
      <c r="G111" s="146">
        <v>2924.7200000000003</v>
      </c>
      <c r="H111" s="151">
        <f t="shared" si="14"/>
        <v>87.045238095238105</v>
      </c>
      <c r="I111" s="34"/>
      <c r="J111" s="35"/>
      <c r="K111" s="34"/>
      <c r="L111" s="109"/>
      <c r="M111" s="22"/>
      <c r="N111" s="34"/>
      <c r="O111" s="35"/>
      <c r="P111" s="34"/>
      <c r="R111" s="28"/>
      <c r="S111" s="37"/>
      <c r="V111" s="77"/>
      <c r="W111" s="8"/>
    </row>
    <row r="112" spans="1:43" ht="15.75">
      <c r="A112" s="3">
        <v>27</v>
      </c>
      <c r="B112" s="40" t="s">
        <v>29</v>
      </c>
      <c r="C112" s="124">
        <v>2100</v>
      </c>
      <c r="D112" s="125">
        <v>1595</v>
      </c>
      <c r="E112" s="125">
        <f t="shared" si="13"/>
        <v>75.952380952380949</v>
      </c>
      <c r="F112" s="124">
        <v>2520</v>
      </c>
      <c r="G112" s="146">
        <v>1695.55</v>
      </c>
      <c r="H112" s="125">
        <f t="shared" si="14"/>
        <v>67.283730158730165</v>
      </c>
      <c r="I112" s="33"/>
      <c r="J112" s="81"/>
      <c r="K112" s="33"/>
      <c r="L112" s="109"/>
      <c r="M112" s="22"/>
      <c r="N112" s="33"/>
      <c r="O112" s="107"/>
      <c r="P112" s="33"/>
      <c r="R112" s="28"/>
      <c r="S112" s="37"/>
      <c r="V112" s="77"/>
      <c r="W112" s="8"/>
    </row>
    <row r="113" spans="1:23" ht="15.75">
      <c r="A113" s="3">
        <v>28</v>
      </c>
      <c r="B113" s="40" t="s">
        <v>30</v>
      </c>
      <c r="C113" s="124">
        <v>1600</v>
      </c>
      <c r="D113" s="125">
        <v>1583</v>
      </c>
      <c r="E113" s="125">
        <f t="shared" si="13"/>
        <v>98.9375</v>
      </c>
      <c r="F113" s="124">
        <v>1920</v>
      </c>
      <c r="G113" s="146">
        <v>1296.894</v>
      </c>
      <c r="H113" s="125">
        <f t="shared" si="14"/>
        <v>67.546562500000007</v>
      </c>
      <c r="I113" s="33"/>
      <c r="J113" s="81"/>
      <c r="K113" s="33"/>
      <c r="L113" s="109"/>
      <c r="M113" s="22"/>
      <c r="N113" s="33"/>
      <c r="O113" s="107"/>
      <c r="P113" s="33"/>
      <c r="R113" s="28"/>
      <c r="S113" s="37"/>
      <c r="V113" s="77"/>
      <c r="W113" s="8"/>
    </row>
    <row r="114" spans="1:23" ht="15.75">
      <c r="A114" s="3">
        <v>29</v>
      </c>
      <c r="B114" s="40" t="s">
        <v>32</v>
      </c>
      <c r="C114" s="124">
        <v>785</v>
      </c>
      <c r="D114" s="125">
        <v>726</v>
      </c>
      <c r="E114" s="125">
        <f t="shared" si="13"/>
        <v>92.484076433121018</v>
      </c>
      <c r="F114" s="124">
        <v>942</v>
      </c>
      <c r="G114" s="146">
        <v>992.28584999999998</v>
      </c>
      <c r="H114" s="125">
        <f t="shared" si="14"/>
        <v>105.33820063694267</v>
      </c>
      <c r="I114" s="33"/>
      <c r="J114" s="81"/>
      <c r="K114" s="33"/>
      <c r="L114" s="109"/>
      <c r="M114" s="22"/>
      <c r="N114" s="33"/>
      <c r="O114" s="107"/>
      <c r="P114" s="33"/>
      <c r="R114" s="28"/>
      <c r="S114" s="37"/>
      <c r="V114" s="77"/>
      <c r="W114" s="8"/>
    </row>
    <row r="115" spans="1:23" ht="15.75">
      <c r="A115" s="3">
        <v>30</v>
      </c>
      <c r="B115" s="40" t="s">
        <v>31</v>
      </c>
      <c r="C115" s="124">
        <v>2394</v>
      </c>
      <c r="D115" s="125">
        <v>2423</v>
      </c>
      <c r="E115" s="125">
        <f t="shared" si="13"/>
        <v>101.21136173767752</v>
      </c>
      <c r="F115" s="124">
        <v>2872.8</v>
      </c>
      <c r="G115" s="146">
        <v>1854.5700000000002</v>
      </c>
      <c r="H115" s="125">
        <f t="shared" si="14"/>
        <v>64.556182121971602</v>
      </c>
      <c r="I115" s="33"/>
      <c r="J115" s="81"/>
      <c r="K115" s="33"/>
      <c r="L115" s="109"/>
      <c r="M115" s="22"/>
      <c r="N115" s="33"/>
      <c r="O115" s="107"/>
      <c r="P115" s="33"/>
      <c r="R115" s="28"/>
      <c r="S115" s="37"/>
      <c r="V115" s="77"/>
      <c r="W115" s="8"/>
    </row>
    <row r="116" spans="1:23" ht="15.75">
      <c r="A116" s="5"/>
      <c r="B116" s="6" t="s">
        <v>2</v>
      </c>
      <c r="C116" s="136">
        <v>60346</v>
      </c>
      <c r="D116" s="148">
        <v>58113</v>
      </c>
      <c r="E116" s="148">
        <f t="shared" si="13"/>
        <v>96.299671892088952</v>
      </c>
      <c r="F116" s="132">
        <f>SUM(F86:F115)</f>
        <v>72415.199999999997</v>
      </c>
      <c r="G116" s="149">
        <v>68166.247120000015</v>
      </c>
      <c r="H116" s="148">
        <f t="shared" si="14"/>
        <v>94.132512400711477</v>
      </c>
      <c r="I116" s="33"/>
      <c r="J116" s="36"/>
      <c r="K116" s="33"/>
      <c r="L116" s="55"/>
      <c r="M116" s="112"/>
      <c r="N116" s="33"/>
      <c r="O116" s="55"/>
      <c r="P116" s="112"/>
      <c r="R116" s="55"/>
      <c r="S116" s="112"/>
      <c r="V116" s="115"/>
      <c r="W116" s="8"/>
    </row>
    <row r="117" spans="1:23" ht="15">
      <c r="C117" s="150"/>
      <c r="D117" s="150"/>
      <c r="E117" s="150"/>
      <c r="F117" s="150"/>
      <c r="G117" s="150"/>
      <c r="H117" s="150"/>
    </row>
  </sheetData>
  <sortState ref="A204:H233">
    <sortCondition ref="A204"/>
  </sortState>
  <mergeCells count="55">
    <mergeCell ref="A82:H82"/>
    <mergeCell ref="A83:A84"/>
    <mergeCell ref="B83:B84"/>
    <mergeCell ref="D5:F5"/>
    <mergeCell ref="D4:I4"/>
    <mergeCell ref="J4:Z4"/>
    <mergeCell ref="A2:AA2"/>
    <mergeCell ref="A44:A45"/>
    <mergeCell ref="B44:B45"/>
    <mergeCell ref="AZ44:BC44"/>
    <mergeCell ref="C4:C7"/>
    <mergeCell ref="V6:V7"/>
    <mergeCell ref="Q6:Q7"/>
    <mergeCell ref="AK44:AM44"/>
    <mergeCell ref="Z5:Z7"/>
    <mergeCell ref="Y5:Y7"/>
    <mergeCell ref="Z44:AC44"/>
    <mergeCell ref="AF44:AI44"/>
    <mergeCell ref="U44:X44"/>
    <mergeCell ref="X6:X7"/>
    <mergeCell ref="AA4:AA7"/>
    <mergeCell ref="W5:X5"/>
    <mergeCell ref="L6:L7"/>
    <mergeCell ref="J5:J7"/>
    <mergeCell ref="K5:K7"/>
    <mergeCell ref="D6:D7"/>
    <mergeCell ref="O6:O7"/>
    <mergeCell ref="W6:W7"/>
    <mergeCell ref="AO44:AP44"/>
    <mergeCell ref="AV44:AY44"/>
    <mergeCell ref="AR44:AU44"/>
    <mergeCell ref="F6:F7"/>
    <mergeCell ref="E6:E7"/>
    <mergeCell ref="J44:L44"/>
    <mergeCell ref="R6:R7"/>
    <mergeCell ref="S6:U6"/>
    <mergeCell ref="P5:U5"/>
    <mergeCell ref="G5:G7"/>
    <mergeCell ref="I5:I7"/>
    <mergeCell ref="M6:N6"/>
    <mergeCell ref="L5:O5"/>
    <mergeCell ref="C83:E83"/>
    <mergeCell ref="C44:I44"/>
    <mergeCell ref="V83:W83"/>
    <mergeCell ref="M83:M84"/>
    <mergeCell ref="P6:P7"/>
    <mergeCell ref="H5:H7"/>
    <mergeCell ref="S83:S84"/>
    <mergeCell ref="R83:R84"/>
    <mergeCell ref="O83:O84"/>
    <mergeCell ref="P83:P84"/>
    <mergeCell ref="Q44:T44"/>
    <mergeCell ref="M44:P44"/>
    <mergeCell ref="F83:H83"/>
    <mergeCell ref="L83:L84"/>
  </mergeCells>
  <printOptions horizontalCentered="1"/>
  <pageMargins left="0.19685039370078741" right="0.15748031496062992" top="0.48" bottom="0.31496062992125984" header="0.15748031496062992" footer="0.15748031496062992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2"/>
  <sheetViews>
    <sheetView workbookViewId="0">
      <pane xSplit="3" ySplit="3" topLeftCell="M4" activePane="bottomRight" state="frozen"/>
      <selection pane="topRight" activeCell="D1" sqref="D1"/>
      <selection pane="bottomLeft" activeCell="A4" sqref="A4"/>
      <selection pane="bottomRight" activeCell="C165" sqref="C165"/>
    </sheetView>
  </sheetViews>
  <sheetFormatPr defaultRowHeight="12.75"/>
  <cols>
    <col min="1" max="1" width="15.28515625" customWidth="1"/>
    <col min="2" max="2" width="13.7109375" customWidth="1"/>
    <col min="3" max="3" width="20.140625" bestFit="1" customWidth="1"/>
    <col min="4" max="4" width="14.28515625" customWidth="1"/>
    <col min="5" max="5" width="12.28515625" customWidth="1"/>
    <col min="6" max="6" width="15.7109375" customWidth="1"/>
    <col min="7" max="7" width="14.7109375" customWidth="1"/>
    <col min="8" max="8" width="10.140625" customWidth="1"/>
    <col min="9" max="9" width="14.85546875" customWidth="1"/>
    <col min="10" max="10" width="13.42578125" customWidth="1"/>
    <col min="11" max="11" width="11.140625" customWidth="1"/>
    <col min="12" max="12" width="9.7109375" customWidth="1"/>
    <col min="13" max="13" width="15.140625" customWidth="1"/>
    <col min="15" max="15" width="11.85546875" customWidth="1"/>
    <col min="16" max="16" width="12.85546875" customWidth="1"/>
    <col min="17" max="17" width="14.140625" customWidth="1"/>
    <col min="18" max="18" width="13.7109375" customWidth="1"/>
    <col min="19" max="19" width="11.7109375" customWidth="1"/>
    <col min="20" max="20" width="15.140625" customWidth="1"/>
  </cols>
  <sheetData>
    <row r="1" spans="1:20" ht="12.75" customHeight="1">
      <c r="A1" s="204"/>
      <c r="B1" s="205"/>
      <c r="C1" s="207"/>
      <c r="D1" s="210" t="s">
        <v>80</v>
      </c>
      <c r="E1" s="210"/>
      <c r="F1" s="211" t="s">
        <v>81</v>
      </c>
      <c r="G1" s="211"/>
      <c r="H1" s="211"/>
      <c r="I1" s="211"/>
      <c r="J1" s="211"/>
      <c r="K1" s="212" t="s">
        <v>82</v>
      </c>
      <c r="L1" s="212"/>
      <c r="M1" s="212"/>
      <c r="N1" s="212"/>
      <c r="O1" s="209" t="s">
        <v>83</v>
      </c>
      <c r="P1" s="209"/>
      <c r="Q1" s="209"/>
      <c r="R1" s="209" t="s">
        <v>84</v>
      </c>
      <c r="S1" s="209"/>
      <c r="T1" s="209"/>
    </row>
    <row r="2" spans="1:20" ht="22.5" customHeight="1">
      <c r="A2" s="204"/>
      <c r="B2" s="206"/>
      <c r="C2" s="208"/>
      <c r="D2" s="210"/>
      <c r="E2" s="210"/>
      <c r="F2" s="211"/>
      <c r="G2" s="211"/>
      <c r="H2" s="211"/>
      <c r="I2" s="211"/>
      <c r="J2" s="211"/>
      <c r="K2" s="212"/>
      <c r="L2" s="212"/>
      <c r="M2" s="212"/>
      <c r="N2" s="212"/>
      <c r="O2" s="209"/>
      <c r="P2" s="209"/>
      <c r="Q2" s="209"/>
      <c r="R2" s="209"/>
      <c r="S2" s="209"/>
      <c r="T2" s="209"/>
    </row>
    <row r="3" spans="1:20" ht="110.25">
      <c r="A3" s="64" t="s">
        <v>77</v>
      </c>
      <c r="B3" s="76" t="s">
        <v>78</v>
      </c>
      <c r="C3" s="75" t="s">
        <v>79</v>
      </c>
      <c r="D3" s="66" t="s">
        <v>123</v>
      </c>
      <c r="E3" s="67" t="s">
        <v>124</v>
      </c>
      <c r="F3" s="66" t="s">
        <v>85</v>
      </c>
      <c r="G3" s="67" t="s">
        <v>125</v>
      </c>
      <c r="H3" s="66" t="s">
        <v>126</v>
      </c>
      <c r="I3" s="66" t="s">
        <v>127</v>
      </c>
      <c r="J3" s="68" t="s">
        <v>128</v>
      </c>
      <c r="K3" s="68" t="s">
        <v>129</v>
      </c>
      <c r="L3" s="68" t="s">
        <v>86</v>
      </c>
      <c r="M3" s="68" t="s">
        <v>87</v>
      </c>
      <c r="N3" s="68" t="s">
        <v>88</v>
      </c>
      <c r="O3" s="66" t="s">
        <v>130</v>
      </c>
      <c r="P3" s="68" t="s">
        <v>131</v>
      </c>
      <c r="Q3" s="68" t="s">
        <v>132</v>
      </c>
      <c r="R3" s="66" t="s">
        <v>133</v>
      </c>
      <c r="S3" s="66" t="s">
        <v>134</v>
      </c>
      <c r="T3" s="66" t="s">
        <v>135</v>
      </c>
    </row>
    <row r="4" spans="1:20">
      <c r="A4" t="s">
        <v>58</v>
      </c>
      <c r="B4" s="69" t="s">
        <v>89</v>
      </c>
      <c r="C4" s="70" t="s">
        <v>90</v>
      </c>
      <c r="D4" s="71">
        <f>[1]Livelihoods!D4</f>
        <v>1</v>
      </c>
      <c r="E4" s="71">
        <f>[1]Livelihoods!E4</f>
        <v>53</v>
      </c>
      <c r="F4" s="71">
        <f>[1]Livelihoods!F4</f>
        <v>1</v>
      </c>
      <c r="G4" s="71">
        <f>[1]Livelihoods!G4</f>
        <v>53</v>
      </c>
      <c r="H4" s="71">
        <f>[1]Livelihoods!H4</f>
        <v>1</v>
      </c>
      <c r="I4" s="71">
        <f>[1]Livelihoods!I4</f>
        <v>0</v>
      </c>
      <c r="J4" s="71">
        <f>[1]Livelihoods!J4</f>
        <v>0</v>
      </c>
      <c r="K4" s="71">
        <f>[1]Livelihoods!K4</f>
        <v>2</v>
      </c>
      <c r="L4" s="71">
        <f>[1]Livelihoods!L4</f>
        <v>107</v>
      </c>
      <c r="M4" s="71">
        <f>[1]Livelihoods!M4</f>
        <v>122</v>
      </c>
      <c r="N4" s="71">
        <f>[1]Livelihoods!N4</f>
        <v>0</v>
      </c>
      <c r="O4" s="71">
        <f>[1]Livelihoods!O4</f>
        <v>1</v>
      </c>
      <c r="P4" s="71">
        <f>[1]Livelihoods!P4</f>
        <v>1</v>
      </c>
      <c r="Q4" s="71">
        <f>[1]Livelihoods!Q4</f>
        <v>169000</v>
      </c>
      <c r="R4" s="71">
        <f>[1]Livelihoods!R4</f>
        <v>1</v>
      </c>
      <c r="S4" s="71">
        <f>[1]Livelihoods!S4</f>
        <v>1</v>
      </c>
      <c r="T4" s="71">
        <f>[1]Livelihoods!T4</f>
        <v>1</v>
      </c>
    </row>
    <row r="5" spans="1:20">
      <c r="A5" t="s">
        <v>58</v>
      </c>
      <c r="B5" s="69" t="s">
        <v>89</v>
      </c>
      <c r="C5" s="70" t="s">
        <v>91</v>
      </c>
      <c r="D5" s="71">
        <f>[1]Livelihoods!D5</f>
        <v>0</v>
      </c>
      <c r="E5" s="71">
        <f>[1]Livelihoods!E5</f>
        <v>0</v>
      </c>
      <c r="F5" s="71">
        <f>[1]Livelihoods!F5</f>
        <v>0</v>
      </c>
      <c r="G5" s="71">
        <f>[1]Livelihoods!G5</f>
        <v>0</v>
      </c>
      <c r="H5" s="71">
        <f>[1]Livelihoods!H5</f>
        <v>0</v>
      </c>
      <c r="I5" s="71">
        <f>[1]Livelihoods!I5</f>
        <v>0</v>
      </c>
      <c r="J5" s="71">
        <f>[1]Livelihoods!J5</f>
        <v>0</v>
      </c>
      <c r="K5" s="71">
        <f>[1]Livelihoods!K5</f>
        <v>0</v>
      </c>
      <c r="L5" s="71">
        <f>[1]Livelihoods!L5</f>
        <v>0</v>
      </c>
      <c r="M5" s="71">
        <f>[1]Livelihoods!M5</f>
        <v>0</v>
      </c>
      <c r="N5" s="71">
        <f>[1]Livelihoods!N5</f>
        <v>0</v>
      </c>
      <c r="O5" s="71">
        <f>[1]Livelihoods!O5</f>
        <v>0</v>
      </c>
      <c r="P5" s="71">
        <f>[1]Livelihoods!P5</f>
        <v>0</v>
      </c>
      <c r="Q5" s="71">
        <f>[1]Livelihoods!Q5</f>
        <v>0</v>
      </c>
      <c r="R5" s="71">
        <f>[1]Livelihoods!R5</f>
        <v>0</v>
      </c>
      <c r="S5" s="71">
        <f>[1]Livelihoods!S5</f>
        <v>0</v>
      </c>
      <c r="T5" s="71">
        <f>[1]Livelihoods!T5</f>
        <v>0</v>
      </c>
    </row>
    <row r="6" spans="1:20">
      <c r="A6" t="s">
        <v>58</v>
      </c>
      <c r="B6" s="69" t="s">
        <v>89</v>
      </c>
      <c r="C6" s="70" t="s">
        <v>92</v>
      </c>
      <c r="D6" s="71">
        <f>[1]Livelihoods!D6</f>
        <v>1</v>
      </c>
      <c r="E6" s="71">
        <f>[1]Livelihoods!E6</f>
        <v>52</v>
      </c>
      <c r="F6" s="71">
        <f>[1]Livelihoods!F6</f>
        <v>1</v>
      </c>
      <c r="G6" s="71">
        <f>[1]Livelihoods!G6</f>
        <v>66</v>
      </c>
      <c r="H6" s="71">
        <f>[1]Livelihoods!H6</f>
        <v>1</v>
      </c>
      <c r="I6" s="71">
        <f>[1]Livelihoods!I6</f>
        <v>0</v>
      </c>
      <c r="J6" s="71">
        <f>[1]Livelihoods!J6</f>
        <v>0</v>
      </c>
      <c r="K6" s="71">
        <f>[1]Livelihoods!K6</f>
        <v>2</v>
      </c>
      <c r="L6" s="71">
        <f>[1]Livelihoods!L6</f>
        <v>118</v>
      </c>
      <c r="M6" s="71">
        <f>[1]Livelihoods!M6</f>
        <v>0</v>
      </c>
      <c r="N6" s="71">
        <f>[1]Livelihoods!N6</f>
        <v>0</v>
      </c>
      <c r="O6" s="71">
        <f>[1]Livelihoods!O6</f>
        <v>1</v>
      </c>
      <c r="P6" s="71">
        <f>[1]Livelihoods!P6</f>
        <v>1</v>
      </c>
      <c r="Q6" s="71">
        <f>[1]Livelihoods!Q6</f>
        <v>169000</v>
      </c>
      <c r="R6" s="71">
        <f>[1]Livelihoods!R6</f>
        <v>1</v>
      </c>
      <c r="S6" s="71">
        <f>[1]Livelihoods!S6</f>
        <v>1</v>
      </c>
      <c r="T6" s="71">
        <f>[1]Livelihoods!T6</f>
        <v>1</v>
      </c>
    </row>
    <row r="7" spans="1:20">
      <c r="A7" t="s">
        <v>58</v>
      </c>
      <c r="B7" s="69" t="s">
        <v>93</v>
      </c>
      <c r="C7" s="70" t="s">
        <v>90</v>
      </c>
      <c r="D7" s="71">
        <f>[1]Livelihoods!D7</f>
        <v>15</v>
      </c>
      <c r="E7" s="71">
        <f>[1]Livelihoods!E7</f>
        <v>900</v>
      </c>
      <c r="F7" s="71">
        <f>[1]Livelihoods!F7</f>
        <v>5</v>
      </c>
      <c r="G7" s="71">
        <f>[1]Livelihoods!G7</f>
        <v>315</v>
      </c>
      <c r="H7" s="71">
        <f>[1]Livelihoods!H7</f>
        <v>4</v>
      </c>
      <c r="I7" s="71">
        <f>[1]Livelihoods!I7</f>
        <v>1</v>
      </c>
      <c r="J7" s="71">
        <f>[1]Livelihoods!J7</f>
        <v>2</v>
      </c>
      <c r="K7" s="71">
        <f>[1]Livelihoods!K7</f>
        <v>13</v>
      </c>
      <c r="L7" s="71">
        <f>[1]Livelihoods!L7</f>
        <v>803</v>
      </c>
      <c r="M7" s="71">
        <f>[1]Livelihoods!M7</f>
        <v>601.15</v>
      </c>
      <c r="N7" s="71">
        <f>[1]Livelihoods!N7</f>
        <v>0</v>
      </c>
      <c r="O7" s="71">
        <f>[1]Livelihoods!O7</f>
        <v>10</v>
      </c>
      <c r="P7" s="71">
        <f>[1]Livelihoods!P7</f>
        <v>10</v>
      </c>
      <c r="Q7" s="71">
        <f>[1]Livelihoods!Q7</f>
        <v>2926737</v>
      </c>
      <c r="R7" s="71">
        <f>[1]Livelihoods!R7</f>
        <v>1</v>
      </c>
      <c r="S7" s="71">
        <f>[1]Livelihoods!S7</f>
        <v>2</v>
      </c>
      <c r="T7" s="71">
        <f>[1]Livelihoods!T7</f>
        <v>0</v>
      </c>
    </row>
    <row r="8" spans="1:20">
      <c r="A8" t="s">
        <v>58</v>
      </c>
      <c r="B8" s="69" t="s">
        <v>93</v>
      </c>
      <c r="C8" s="70" t="s">
        <v>91</v>
      </c>
      <c r="D8" s="71">
        <f>[1]Livelihoods!D8</f>
        <v>4</v>
      </c>
      <c r="E8" s="71">
        <f>[1]Livelihoods!E8</f>
        <v>236</v>
      </c>
      <c r="F8" s="71">
        <f>[1]Livelihoods!F8</f>
        <v>9</v>
      </c>
      <c r="G8" s="71">
        <f>[1]Livelihoods!G8</f>
        <v>448</v>
      </c>
      <c r="H8" s="71">
        <f>[1]Livelihoods!H8</f>
        <v>2</v>
      </c>
      <c r="I8" s="71">
        <f>[1]Livelihoods!I8</f>
        <v>0</v>
      </c>
      <c r="J8" s="71">
        <f>[1]Livelihoods!J8</f>
        <v>0</v>
      </c>
      <c r="K8" s="71">
        <f>[1]Livelihoods!K8</f>
        <v>9</v>
      </c>
      <c r="L8" s="71">
        <f>[1]Livelihoods!L8</f>
        <v>448</v>
      </c>
      <c r="M8" s="71">
        <f>[1]Livelihoods!M8</f>
        <v>0</v>
      </c>
      <c r="N8" s="71">
        <f>[1]Livelihoods!N8</f>
        <v>3037</v>
      </c>
      <c r="O8" s="71">
        <f>[1]Livelihoods!O8</f>
        <v>0</v>
      </c>
      <c r="P8" s="71">
        <f>[1]Livelihoods!P8</f>
        <v>0</v>
      </c>
      <c r="Q8" s="71">
        <f>[1]Livelihoods!Q8</f>
        <v>0</v>
      </c>
      <c r="R8" s="71">
        <f>[1]Livelihoods!R8</f>
        <v>0</v>
      </c>
      <c r="S8" s="71">
        <f>[1]Livelihoods!S8</f>
        <v>0</v>
      </c>
      <c r="T8" s="71">
        <f>[1]Livelihoods!T8</f>
        <v>0</v>
      </c>
    </row>
    <row r="9" spans="1:20">
      <c r="A9" t="s">
        <v>58</v>
      </c>
      <c r="B9" s="69" t="s">
        <v>93</v>
      </c>
      <c r="C9" s="70" t="s">
        <v>92</v>
      </c>
      <c r="D9" s="71">
        <f>[1]Livelihoods!D9</f>
        <v>15</v>
      </c>
      <c r="E9" s="71">
        <f>[1]Livelihoods!E9</f>
        <v>971</v>
      </c>
      <c r="F9" s="71">
        <f>[1]Livelihoods!F9</f>
        <v>1</v>
      </c>
      <c r="G9" s="71">
        <f>[1]Livelihoods!G9</f>
        <v>52</v>
      </c>
      <c r="H9" s="71">
        <f>[1]Livelihoods!H9</f>
        <v>7</v>
      </c>
      <c r="I9" s="71">
        <f>[1]Livelihoods!I9</f>
        <v>0</v>
      </c>
      <c r="J9" s="71">
        <f>[1]Livelihoods!J9</f>
        <v>0</v>
      </c>
      <c r="K9" s="71">
        <f>[1]Livelihoods!K9</f>
        <v>7</v>
      </c>
      <c r="L9" s="71">
        <f>[1]Livelihoods!L9</f>
        <v>566</v>
      </c>
      <c r="M9" s="71">
        <f>[1]Livelihoods!M9</f>
        <v>0</v>
      </c>
      <c r="N9" s="71">
        <f>[1]Livelihoods!N9</f>
        <v>0</v>
      </c>
      <c r="O9" s="71">
        <f>[1]Livelihoods!O9</f>
        <v>8</v>
      </c>
      <c r="P9" s="71">
        <f>[1]Livelihoods!P9</f>
        <v>8</v>
      </c>
      <c r="Q9" s="71">
        <f>[1]Livelihoods!Q9</f>
        <v>2511290</v>
      </c>
      <c r="R9" s="71">
        <f>[1]Livelihoods!R9</f>
        <v>6</v>
      </c>
      <c r="S9" s="71">
        <f>[1]Livelihoods!S9</f>
        <v>6</v>
      </c>
      <c r="T9" s="71">
        <f>[1]Livelihoods!T9</f>
        <v>0</v>
      </c>
    </row>
    <row r="10" spans="1:20">
      <c r="A10" t="s">
        <v>58</v>
      </c>
      <c r="B10" s="69" t="s">
        <v>94</v>
      </c>
      <c r="C10" s="70" t="s">
        <v>90</v>
      </c>
      <c r="D10" s="71">
        <f>[1]Livelihoods!D10</f>
        <v>11</v>
      </c>
      <c r="E10" s="71">
        <f>[1]Livelihoods!E10</f>
        <v>407</v>
      </c>
      <c r="F10" s="71">
        <f>[1]Livelihoods!F10</f>
        <v>23</v>
      </c>
      <c r="G10" s="71">
        <f>[1]Livelihoods!G10</f>
        <v>1017</v>
      </c>
      <c r="H10" s="71">
        <f>[1]Livelihoods!H10</f>
        <v>23</v>
      </c>
      <c r="I10" s="71">
        <f>[1]Livelihoods!I10</f>
        <v>0</v>
      </c>
      <c r="J10" s="71">
        <f>[1]Livelihoods!J10</f>
        <v>0</v>
      </c>
      <c r="K10" s="71">
        <f>[1]Livelihoods!K10</f>
        <v>33</v>
      </c>
      <c r="L10" s="71">
        <f>[1]Livelihoods!L10</f>
        <v>1424</v>
      </c>
      <c r="M10" s="71">
        <f>[1]Livelihoods!M10</f>
        <v>361</v>
      </c>
      <c r="N10" s="71">
        <f>[1]Livelihoods!N10</f>
        <v>0</v>
      </c>
      <c r="O10" s="71">
        <f>[1]Livelihoods!O10</f>
        <v>17</v>
      </c>
      <c r="P10" s="71">
        <f>[1]Livelihoods!P10</f>
        <v>17</v>
      </c>
      <c r="Q10" s="71">
        <f>[1]Livelihoods!Q10</f>
        <v>5824215</v>
      </c>
      <c r="R10" s="71">
        <f>[1]Livelihoods!R10</f>
        <v>15</v>
      </c>
      <c r="S10" s="71">
        <f>[1]Livelihoods!S10</f>
        <v>0</v>
      </c>
      <c r="T10" s="71">
        <f>[1]Livelihoods!T10</f>
        <v>0</v>
      </c>
    </row>
    <row r="11" spans="1:20">
      <c r="A11" t="s">
        <v>58</v>
      </c>
      <c r="B11" s="69" t="s">
        <v>94</v>
      </c>
      <c r="C11" s="70" t="s">
        <v>91</v>
      </c>
      <c r="D11" s="71">
        <f>[1]Livelihoods!D11</f>
        <v>3</v>
      </c>
      <c r="E11" s="71">
        <f>[1]Livelihoods!E11</f>
        <v>146</v>
      </c>
      <c r="F11" s="71">
        <f>[1]Livelihoods!F11</f>
        <v>0</v>
      </c>
      <c r="G11" s="71">
        <f>[1]Livelihoods!G11</f>
        <v>0</v>
      </c>
      <c r="H11" s="71">
        <f>[1]Livelihoods!H11</f>
        <v>0</v>
      </c>
      <c r="I11" s="71">
        <f>[1]Livelihoods!I11</f>
        <v>0</v>
      </c>
      <c r="J11" s="71">
        <f>[1]Livelihoods!J11</f>
        <v>0</v>
      </c>
      <c r="K11" s="71">
        <f>[1]Livelihoods!K11</f>
        <v>3</v>
      </c>
      <c r="L11" s="71">
        <f>[1]Livelihoods!L11</f>
        <v>146</v>
      </c>
      <c r="M11" s="71">
        <f>[1]Livelihoods!M11</f>
        <v>0</v>
      </c>
      <c r="N11" s="71">
        <f>[1]Livelihoods!N11</f>
        <v>0</v>
      </c>
      <c r="O11" s="71">
        <f>[1]Livelihoods!O11</f>
        <v>0</v>
      </c>
      <c r="P11" s="71">
        <f>[1]Livelihoods!P11</f>
        <v>0</v>
      </c>
      <c r="Q11" s="71">
        <f>[1]Livelihoods!Q11</f>
        <v>0</v>
      </c>
      <c r="R11" s="71">
        <f>[1]Livelihoods!R11</f>
        <v>0</v>
      </c>
      <c r="S11" s="71">
        <f>[1]Livelihoods!S11</f>
        <v>0</v>
      </c>
      <c r="T11" s="71">
        <f>[1]Livelihoods!T11</f>
        <v>0</v>
      </c>
    </row>
    <row r="12" spans="1:20">
      <c r="A12" t="s">
        <v>58</v>
      </c>
      <c r="B12" s="69" t="s">
        <v>94</v>
      </c>
      <c r="C12" s="70" t="s">
        <v>92</v>
      </c>
      <c r="D12" s="71">
        <f>[1]Livelihoods!D12</f>
        <v>15</v>
      </c>
      <c r="E12" s="71">
        <f>[1]Livelihoods!E12</f>
        <v>659</v>
      </c>
      <c r="F12" s="71">
        <f>[1]Livelihoods!F12</f>
        <v>6</v>
      </c>
      <c r="G12" s="71">
        <f>[1]Livelihoods!G12</f>
        <v>238</v>
      </c>
      <c r="H12" s="71">
        <f>[1]Livelihoods!H12</f>
        <v>6</v>
      </c>
      <c r="I12" s="71">
        <f>[1]Livelihoods!I12</f>
        <v>0</v>
      </c>
      <c r="J12" s="71">
        <f>[1]Livelihoods!J12</f>
        <v>0</v>
      </c>
      <c r="K12" s="71">
        <f>[1]Livelihoods!K12</f>
        <v>21</v>
      </c>
      <c r="L12" s="71">
        <f>[1]Livelihoods!L12</f>
        <v>897</v>
      </c>
      <c r="M12" s="71">
        <f>[1]Livelihoods!M12</f>
        <v>0</v>
      </c>
      <c r="N12" s="71">
        <f>[1]Livelihoods!N12</f>
        <v>0</v>
      </c>
      <c r="O12" s="71">
        <f>[1]Livelihoods!O12</f>
        <v>0</v>
      </c>
      <c r="P12" s="71">
        <f>[1]Livelihoods!P12</f>
        <v>0</v>
      </c>
      <c r="Q12" s="71">
        <f>[1]Livelihoods!Q12</f>
        <v>360000</v>
      </c>
      <c r="R12" s="71">
        <f>[1]Livelihoods!R12</f>
        <v>0</v>
      </c>
      <c r="S12" s="71">
        <f>[1]Livelihoods!S12</f>
        <v>0</v>
      </c>
      <c r="T12" s="71">
        <f>[1]Livelihoods!T12</f>
        <v>0</v>
      </c>
    </row>
    <row r="13" spans="1:20">
      <c r="A13" t="s">
        <v>58</v>
      </c>
      <c r="B13" s="69" t="s">
        <v>95</v>
      </c>
      <c r="C13" s="70" t="s">
        <v>90</v>
      </c>
      <c r="D13" s="71">
        <f>[1]Livelihoods!D13</f>
        <v>11</v>
      </c>
      <c r="E13" s="71">
        <f>[1]Livelihoods!E13</f>
        <v>885</v>
      </c>
      <c r="F13" s="71">
        <f>[1]Livelihoods!F13</f>
        <v>0</v>
      </c>
      <c r="G13" s="71">
        <f>[1]Livelihoods!G13</f>
        <v>0</v>
      </c>
      <c r="H13" s="71">
        <f>[1]Livelihoods!H13</f>
        <v>0</v>
      </c>
      <c r="I13" s="71">
        <f>[1]Livelihoods!I13</f>
        <v>0</v>
      </c>
      <c r="J13" s="71">
        <f>[1]Livelihoods!J13</f>
        <v>0</v>
      </c>
      <c r="K13" s="71">
        <f>[1]Livelihoods!K13</f>
        <v>0</v>
      </c>
      <c r="L13" s="71">
        <f>[1]Livelihoods!L13</f>
        <v>0</v>
      </c>
      <c r="M13" s="71">
        <f>[1]Livelihoods!M13</f>
        <v>0</v>
      </c>
      <c r="N13" s="71">
        <f>[1]Livelihoods!N13</f>
        <v>0</v>
      </c>
      <c r="O13" s="71">
        <f>[1]Livelihoods!O13</f>
        <v>0</v>
      </c>
      <c r="P13" s="71">
        <f>[1]Livelihoods!P13</f>
        <v>0</v>
      </c>
      <c r="Q13" s="71">
        <f>[1]Livelihoods!Q13</f>
        <v>0</v>
      </c>
      <c r="R13" s="71">
        <f>[1]Livelihoods!R13</f>
        <v>0</v>
      </c>
      <c r="S13" s="71">
        <f>[1]Livelihoods!S13</f>
        <v>0</v>
      </c>
      <c r="T13" s="71">
        <f>[1]Livelihoods!T13</f>
        <v>0</v>
      </c>
    </row>
    <row r="14" spans="1:20">
      <c r="A14" t="s">
        <v>58</v>
      </c>
      <c r="B14" s="69" t="s">
        <v>95</v>
      </c>
      <c r="C14" s="70" t="s">
        <v>91</v>
      </c>
      <c r="D14" s="71">
        <f>[1]Livelihoods!D14</f>
        <v>0</v>
      </c>
      <c r="E14" s="71">
        <f>[1]Livelihoods!E14</f>
        <v>0</v>
      </c>
      <c r="F14" s="71">
        <f>[1]Livelihoods!F14</f>
        <v>0</v>
      </c>
      <c r="G14" s="71">
        <f>[1]Livelihoods!G14</f>
        <v>0</v>
      </c>
      <c r="H14" s="71">
        <f>[1]Livelihoods!H14</f>
        <v>0</v>
      </c>
      <c r="I14" s="71">
        <f>[1]Livelihoods!I14</f>
        <v>0</v>
      </c>
      <c r="J14" s="71">
        <f>[1]Livelihoods!J14</f>
        <v>0</v>
      </c>
      <c r="K14" s="71">
        <f>[1]Livelihoods!K14</f>
        <v>0</v>
      </c>
      <c r="L14" s="71">
        <f>[1]Livelihoods!L14</f>
        <v>0</v>
      </c>
      <c r="M14" s="71">
        <f>[1]Livelihoods!M14</f>
        <v>0</v>
      </c>
      <c r="N14" s="71">
        <f>[1]Livelihoods!N14</f>
        <v>0</v>
      </c>
      <c r="O14" s="71">
        <f>[1]Livelihoods!O14</f>
        <v>0</v>
      </c>
      <c r="P14" s="71">
        <f>[1]Livelihoods!P14</f>
        <v>0</v>
      </c>
      <c r="Q14" s="71">
        <f>[1]Livelihoods!Q14</f>
        <v>0</v>
      </c>
      <c r="R14" s="71">
        <f>[1]Livelihoods!R14</f>
        <v>0</v>
      </c>
      <c r="S14" s="71">
        <f>[1]Livelihoods!S14</f>
        <v>0</v>
      </c>
      <c r="T14" s="71">
        <f>[1]Livelihoods!T14</f>
        <v>0</v>
      </c>
    </row>
    <row r="15" spans="1:20">
      <c r="A15" t="s">
        <v>58</v>
      </c>
      <c r="B15" s="69" t="s">
        <v>95</v>
      </c>
      <c r="C15" s="70" t="s">
        <v>92</v>
      </c>
      <c r="D15" s="71">
        <f>[1]Livelihoods!D15</f>
        <v>13</v>
      </c>
      <c r="E15" s="71">
        <f>[1]Livelihoods!E15</f>
        <v>621</v>
      </c>
      <c r="F15" s="71">
        <f>[1]Livelihoods!F15</f>
        <v>10</v>
      </c>
      <c r="G15" s="71">
        <f>[1]Livelihoods!G15</f>
        <v>642</v>
      </c>
      <c r="H15" s="71">
        <f>[1]Livelihoods!H15</f>
        <v>9</v>
      </c>
      <c r="I15" s="71">
        <f>[1]Livelihoods!I15</f>
        <v>1</v>
      </c>
      <c r="J15" s="71">
        <f>[1]Livelihoods!J15</f>
        <v>0</v>
      </c>
      <c r="K15" s="71">
        <f>[1]Livelihoods!K15</f>
        <v>11</v>
      </c>
      <c r="L15" s="71">
        <f>[1]Livelihoods!L15</f>
        <v>708</v>
      </c>
      <c r="M15" s="71">
        <f>[1]Livelihoods!M15</f>
        <v>120</v>
      </c>
      <c r="N15" s="71">
        <f>[1]Livelihoods!N15</f>
        <v>0</v>
      </c>
      <c r="O15" s="71">
        <f>[1]Livelihoods!O15</f>
        <v>6</v>
      </c>
      <c r="P15" s="71">
        <f>[1]Livelihoods!P15</f>
        <v>6</v>
      </c>
      <c r="Q15" s="71">
        <f>[1]Livelihoods!Q15</f>
        <v>740150</v>
      </c>
      <c r="R15" s="71">
        <f>[1]Livelihoods!R15</f>
        <v>6</v>
      </c>
      <c r="S15" s="71">
        <f>[1]Livelihoods!S15</f>
        <v>1</v>
      </c>
      <c r="T15" s="71">
        <f>[1]Livelihoods!T15</f>
        <v>66</v>
      </c>
    </row>
    <row r="16" spans="1:20">
      <c r="A16" t="s">
        <v>58</v>
      </c>
      <c r="B16" s="69" t="s">
        <v>96</v>
      </c>
      <c r="C16" s="70" t="s">
        <v>90</v>
      </c>
      <c r="D16" s="71">
        <f>[1]Livelihoods!D16</f>
        <v>0</v>
      </c>
      <c r="E16" s="71">
        <f>[1]Livelihoods!E16</f>
        <v>0</v>
      </c>
      <c r="F16" s="71">
        <f>[1]Livelihoods!F16</f>
        <v>0</v>
      </c>
      <c r="G16" s="71">
        <f>[1]Livelihoods!G16</f>
        <v>0</v>
      </c>
      <c r="H16" s="71">
        <f>[1]Livelihoods!H16</f>
        <v>0</v>
      </c>
      <c r="I16" s="71">
        <f>[1]Livelihoods!I16</f>
        <v>0</v>
      </c>
      <c r="J16" s="71">
        <f>[1]Livelihoods!J16</f>
        <v>0</v>
      </c>
      <c r="K16" s="71">
        <f>[1]Livelihoods!K16</f>
        <v>0</v>
      </c>
      <c r="L16" s="71">
        <f>[1]Livelihoods!L16</f>
        <v>0</v>
      </c>
      <c r="M16" s="71">
        <f>[1]Livelihoods!M16</f>
        <v>0</v>
      </c>
      <c r="N16" s="71">
        <f>[1]Livelihoods!N16</f>
        <v>0</v>
      </c>
      <c r="O16" s="71">
        <f>[1]Livelihoods!O16</f>
        <v>0</v>
      </c>
      <c r="P16" s="71">
        <f>[1]Livelihoods!P16</f>
        <v>0</v>
      </c>
      <c r="Q16" s="71">
        <f>[1]Livelihoods!Q16</f>
        <v>0</v>
      </c>
      <c r="R16" s="71">
        <f>[1]Livelihoods!R16</f>
        <v>0</v>
      </c>
      <c r="S16" s="71">
        <f>[1]Livelihoods!S16</f>
        <v>0</v>
      </c>
      <c r="T16" s="71">
        <f>[1]Livelihoods!T16</f>
        <v>0</v>
      </c>
    </row>
    <row r="17" spans="1:20">
      <c r="A17" t="s">
        <v>58</v>
      </c>
      <c r="B17" s="69" t="s">
        <v>96</v>
      </c>
      <c r="C17" s="70" t="s">
        <v>91</v>
      </c>
      <c r="D17" s="71">
        <f>[1]Livelihoods!D17</f>
        <v>0</v>
      </c>
      <c r="E17" s="71">
        <f>[1]Livelihoods!E17</f>
        <v>0</v>
      </c>
      <c r="F17" s="71">
        <f>[1]Livelihoods!F17</f>
        <v>0</v>
      </c>
      <c r="G17" s="71">
        <f>[1]Livelihoods!G17</f>
        <v>0</v>
      </c>
      <c r="H17" s="71">
        <f>[1]Livelihoods!H17</f>
        <v>0</v>
      </c>
      <c r="I17" s="71">
        <f>[1]Livelihoods!I17</f>
        <v>0</v>
      </c>
      <c r="J17" s="71">
        <f>[1]Livelihoods!J17</f>
        <v>0</v>
      </c>
      <c r="K17" s="71">
        <f>[1]Livelihoods!K17</f>
        <v>0</v>
      </c>
      <c r="L17" s="71">
        <f>[1]Livelihoods!L17</f>
        <v>0</v>
      </c>
      <c r="M17" s="71">
        <f>[1]Livelihoods!M17</f>
        <v>0</v>
      </c>
      <c r="N17" s="71">
        <f>[1]Livelihoods!N17</f>
        <v>0</v>
      </c>
      <c r="O17" s="71">
        <f>[1]Livelihoods!O17</f>
        <v>0</v>
      </c>
      <c r="P17" s="71">
        <f>[1]Livelihoods!P17</f>
        <v>0</v>
      </c>
      <c r="Q17" s="71">
        <f>[1]Livelihoods!Q17</f>
        <v>0</v>
      </c>
      <c r="R17" s="71">
        <f>[1]Livelihoods!R17</f>
        <v>0</v>
      </c>
      <c r="S17" s="71">
        <f>[1]Livelihoods!S17</f>
        <v>0</v>
      </c>
      <c r="T17" s="71">
        <f>[1]Livelihoods!T17</f>
        <v>0</v>
      </c>
    </row>
    <row r="18" spans="1:20">
      <c r="A18" t="s">
        <v>58</v>
      </c>
      <c r="B18" s="69" t="s">
        <v>96</v>
      </c>
      <c r="C18" s="70" t="s">
        <v>92</v>
      </c>
      <c r="D18" s="71">
        <f>[1]Livelihoods!D18</f>
        <v>0</v>
      </c>
      <c r="E18" s="71">
        <f>[1]Livelihoods!E18</f>
        <v>0</v>
      </c>
      <c r="F18" s="71">
        <f>[1]Livelihoods!F18</f>
        <v>0</v>
      </c>
      <c r="G18" s="71">
        <f>[1]Livelihoods!G18</f>
        <v>0</v>
      </c>
      <c r="H18" s="71">
        <f>[1]Livelihoods!H18</f>
        <v>0</v>
      </c>
      <c r="I18" s="71">
        <f>[1]Livelihoods!I18</f>
        <v>0</v>
      </c>
      <c r="J18" s="71">
        <f>[1]Livelihoods!J18</f>
        <v>0</v>
      </c>
      <c r="K18" s="71">
        <f>[1]Livelihoods!K18</f>
        <v>0</v>
      </c>
      <c r="L18" s="71">
        <f>[1]Livelihoods!L18</f>
        <v>0</v>
      </c>
      <c r="M18" s="71">
        <f>[1]Livelihoods!M18</f>
        <v>0</v>
      </c>
      <c r="N18" s="71">
        <f>[1]Livelihoods!N18</f>
        <v>0</v>
      </c>
      <c r="O18" s="71">
        <f>[1]Livelihoods!O18</f>
        <v>0</v>
      </c>
      <c r="P18" s="71">
        <f>[1]Livelihoods!P18</f>
        <v>0</v>
      </c>
      <c r="Q18" s="71">
        <f>[1]Livelihoods!Q18</f>
        <v>0</v>
      </c>
      <c r="R18" s="71">
        <f>[1]Livelihoods!R18</f>
        <v>0</v>
      </c>
      <c r="S18" s="71">
        <f>[1]Livelihoods!S18</f>
        <v>0</v>
      </c>
      <c r="T18" s="71">
        <f>[1]Livelihoods!T18</f>
        <v>0</v>
      </c>
    </row>
    <row r="19" spans="1:20">
      <c r="A19" t="s">
        <v>58</v>
      </c>
      <c r="B19" s="69" t="s">
        <v>97</v>
      </c>
      <c r="C19" s="70" t="s">
        <v>90</v>
      </c>
      <c r="D19" s="71">
        <f>[1]Livelihoods!D19</f>
        <v>0</v>
      </c>
      <c r="E19" s="71">
        <f>[1]Livelihoods!E19</f>
        <v>0</v>
      </c>
      <c r="F19" s="71">
        <f>[1]Livelihoods!F19</f>
        <v>5</v>
      </c>
      <c r="G19" s="71">
        <f>[1]Livelihoods!G19</f>
        <v>392</v>
      </c>
      <c r="H19" s="71">
        <f>[1]Livelihoods!H19</f>
        <v>1</v>
      </c>
      <c r="I19" s="71">
        <f>[1]Livelihoods!I19</f>
        <v>1</v>
      </c>
      <c r="J19" s="71">
        <f>[1]Livelihoods!J19</f>
        <v>4</v>
      </c>
      <c r="K19" s="71">
        <f>[1]Livelihoods!K19</f>
        <v>5</v>
      </c>
      <c r="L19" s="71">
        <f>[1]Livelihoods!L19</f>
        <v>392</v>
      </c>
      <c r="M19" s="71">
        <f>[1]Livelihoods!M19</f>
        <v>306</v>
      </c>
      <c r="N19" s="71">
        <f>[1]Livelihoods!N19</f>
        <v>0</v>
      </c>
      <c r="O19" s="71">
        <f>[1]Livelihoods!O19</f>
        <v>4</v>
      </c>
      <c r="P19" s="71">
        <f>[1]Livelihoods!P19</f>
        <v>4</v>
      </c>
      <c r="Q19" s="71">
        <f>[1]Livelihoods!Q19</f>
        <v>856750</v>
      </c>
      <c r="R19" s="71">
        <f>[1]Livelihoods!R19</f>
        <v>0</v>
      </c>
      <c r="S19" s="71">
        <f>[1]Livelihoods!S19</f>
        <v>0</v>
      </c>
      <c r="T19" s="71">
        <f>[1]Livelihoods!T19</f>
        <v>0</v>
      </c>
    </row>
    <row r="20" spans="1:20">
      <c r="A20" t="s">
        <v>58</v>
      </c>
      <c r="B20" s="69" t="s">
        <v>97</v>
      </c>
      <c r="C20" s="70" t="s">
        <v>91</v>
      </c>
      <c r="D20" s="71">
        <f>[1]Livelihoods!D20</f>
        <v>0</v>
      </c>
      <c r="E20" s="71">
        <f>[1]Livelihoods!E20</f>
        <v>0</v>
      </c>
      <c r="F20" s="71">
        <f>[1]Livelihoods!F20</f>
        <v>0</v>
      </c>
      <c r="G20" s="71">
        <f>[1]Livelihoods!G20</f>
        <v>0</v>
      </c>
      <c r="H20" s="71">
        <f>[1]Livelihoods!H20</f>
        <v>0</v>
      </c>
      <c r="I20" s="71">
        <f>[1]Livelihoods!I20</f>
        <v>0</v>
      </c>
      <c r="J20" s="71">
        <f>[1]Livelihoods!J20</f>
        <v>0</v>
      </c>
      <c r="K20" s="71">
        <f>[1]Livelihoods!K20</f>
        <v>0</v>
      </c>
      <c r="L20" s="71">
        <f>[1]Livelihoods!L20</f>
        <v>0</v>
      </c>
      <c r="M20" s="71">
        <f>[1]Livelihoods!M20</f>
        <v>0</v>
      </c>
      <c r="N20" s="71">
        <f>[1]Livelihoods!N20</f>
        <v>0</v>
      </c>
      <c r="O20" s="71">
        <f>[1]Livelihoods!O20</f>
        <v>0</v>
      </c>
      <c r="P20" s="71">
        <f>[1]Livelihoods!P20</f>
        <v>0</v>
      </c>
      <c r="Q20" s="71">
        <f>[1]Livelihoods!Q20</f>
        <v>0</v>
      </c>
      <c r="R20" s="71">
        <f>[1]Livelihoods!R20</f>
        <v>0</v>
      </c>
      <c r="S20" s="71">
        <f>[1]Livelihoods!S20</f>
        <v>0</v>
      </c>
      <c r="T20" s="71">
        <f>[1]Livelihoods!T20</f>
        <v>0</v>
      </c>
    </row>
    <row r="21" spans="1:20">
      <c r="A21" t="s">
        <v>58</v>
      </c>
      <c r="B21" s="69" t="s">
        <v>97</v>
      </c>
      <c r="C21" s="70" t="s">
        <v>92</v>
      </c>
      <c r="D21" s="71">
        <f>[1]Livelihoods!D21</f>
        <v>16</v>
      </c>
      <c r="E21" s="71">
        <f>[1]Livelihoods!E21</f>
        <v>740</v>
      </c>
      <c r="F21" s="71">
        <f>[1]Livelihoods!F21</f>
        <v>5</v>
      </c>
      <c r="G21" s="71">
        <f>[1]Livelihoods!G21</f>
        <v>190</v>
      </c>
      <c r="H21" s="71">
        <f>[1]Livelihoods!H21</f>
        <v>21</v>
      </c>
      <c r="I21" s="71">
        <f>[1]Livelihoods!I21</f>
        <v>0</v>
      </c>
      <c r="J21" s="71">
        <f>[1]Livelihoods!J21</f>
        <v>0</v>
      </c>
      <c r="K21" s="71">
        <f>[1]Livelihoods!K21</f>
        <v>21</v>
      </c>
      <c r="L21" s="71">
        <f>[1]Livelihoods!L21</f>
        <v>930</v>
      </c>
      <c r="M21" s="71">
        <f>[1]Livelihoods!M21</f>
        <v>0</v>
      </c>
      <c r="N21" s="71">
        <f>[1]Livelihoods!N21</f>
        <v>0</v>
      </c>
      <c r="O21" s="71">
        <f>[1]Livelihoods!O21</f>
        <v>14</v>
      </c>
      <c r="P21" s="71">
        <f>[1]Livelihoods!P21</f>
        <v>14</v>
      </c>
      <c r="Q21" s="71">
        <f>[1]Livelihoods!Q21</f>
        <v>504000</v>
      </c>
      <c r="R21" s="71">
        <f>[1]Livelihoods!R21</f>
        <v>14</v>
      </c>
      <c r="S21" s="71">
        <f>[1]Livelihoods!S21</f>
        <v>14</v>
      </c>
      <c r="T21" s="71">
        <f>[1]Livelihoods!T21</f>
        <v>14</v>
      </c>
    </row>
    <row r="22" spans="1:20">
      <c r="A22" t="s">
        <v>58</v>
      </c>
      <c r="B22" s="69" t="s">
        <v>98</v>
      </c>
      <c r="C22" s="70" t="s">
        <v>90</v>
      </c>
      <c r="D22" s="71">
        <f>[1]Livelihoods!D22</f>
        <v>0</v>
      </c>
      <c r="E22" s="71">
        <f>[1]Livelihoods!E22</f>
        <v>0</v>
      </c>
      <c r="F22" s="71">
        <f>[1]Livelihoods!F22</f>
        <v>11</v>
      </c>
      <c r="G22" s="71">
        <f>[1]Livelihoods!G22</f>
        <v>583</v>
      </c>
      <c r="H22" s="71">
        <f>[1]Livelihoods!H22</f>
        <v>11</v>
      </c>
      <c r="I22" s="71">
        <f>[1]Livelihoods!I22</f>
        <v>1</v>
      </c>
      <c r="J22" s="71">
        <f>[1]Livelihoods!J22</f>
        <v>0</v>
      </c>
      <c r="K22" s="71">
        <f>[1]Livelihoods!K22</f>
        <v>11</v>
      </c>
      <c r="L22" s="71">
        <f>[1]Livelihoods!L22</f>
        <v>583</v>
      </c>
      <c r="M22" s="71">
        <f>[1]Livelihoods!M22</f>
        <v>776.7</v>
      </c>
      <c r="N22" s="71">
        <f>[1]Livelihoods!N22</f>
        <v>0</v>
      </c>
      <c r="O22" s="71">
        <f>[1]Livelihoods!O22</f>
        <v>11</v>
      </c>
      <c r="P22" s="71">
        <f>[1]Livelihoods!P22</f>
        <v>11</v>
      </c>
      <c r="Q22" s="71">
        <f>[1]Livelihoods!Q22</f>
        <v>1278487</v>
      </c>
      <c r="R22" s="71">
        <f>[1]Livelihoods!R22</f>
        <v>11</v>
      </c>
      <c r="S22" s="71">
        <f>[1]Livelihoods!S22</f>
        <v>11</v>
      </c>
      <c r="T22" s="71">
        <f>[1]Livelihoods!T22</f>
        <v>583</v>
      </c>
    </row>
    <row r="23" spans="1:20">
      <c r="A23" t="s">
        <v>58</v>
      </c>
      <c r="B23" s="69" t="s">
        <v>98</v>
      </c>
      <c r="C23" s="70" t="s">
        <v>91</v>
      </c>
      <c r="D23" s="71">
        <f>[1]Livelihoods!D23</f>
        <v>0</v>
      </c>
      <c r="E23" s="71">
        <f>[1]Livelihoods!E23</f>
        <v>0</v>
      </c>
      <c r="F23" s="71">
        <f>[1]Livelihoods!F23</f>
        <v>0</v>
      </c>
      <c r="G23" s="71">
        <f>[1]Livelihoods!G23</f>
        <v>0</v>
      </c>
      <c r="H23" s="71">
        <f>[1]Livelihoods!H23</f>
        <v>0</v>
      </c>
      <c r="I23" s="71">
        <f>[1]Livelihoods!I23</f>
        <v>0</v>
      </c>
      <c r="J23" s="71">
        <f>[1]Livelihoods!J23</f>
        <v>0</v>
      </c>
      <c r="K23" s="71">
        <f>[1]Livelihoods!K23</f>
        <v>0</v>
      </c>
      <c r="L23" s="71">
        <f>[1]Livelihoods!L23</f>
        <v>0</v>
      </c>
      <c r="M23" s="71">
        <f>[1]Livelihoods!M23</f>
        <v>0</v>
      </c>
      <c r="N23" s="71">
        <f>[1]Livelihoods!N23</f>
        <v>0</v>
      </c>
      <c r="O23" s="71">
        <f>[1]Livelihoods!O23</f>
        <v>0</v>
      </c>
      <c r="P23" s="71">
        <f>[1]Livelihoods!P23</f>
        <v>0</v>
      </c>
      <c r="Q23" s="71">
        <f>[1]Livelihoods!Q23</f>
        <v>0</v>
      </c>
      <c r="R23" s="71">
        <f>[1]Livelihoods!R23</f>
        <v>0</v>
      </c>
      <c r="S23" s="71">
        <f>[1]Livelihoods!S23</f>
        <v>0</v>
      </c>
      <c r="T23" s="71">
        <f>[1]Livelihoods!T23</f>
        <v>0</v>
      </c>
    </row>
    <row r="24" spans="1:20">
      <c r="A24" t="s">
        <v>58</v>
      </c>
      <c r="B24" s="69" t="s">
        <v>98</v>
      </c>
      <c r="C24" s="70" t="s">
        <v>92</v>
      </c>
      <c r="D24" s="71">
        <f>[1]Livelihoods!D24</f>
        <v>19</v>
      </c>
      <c r="E24" s="71">
        <f>[1]Livelihoods!E24</f>
        <v>505</v>
      </c>
      <c r="F24" s="71">
        <f>[1]Livelihoods!F24</f>
        <v>0</v>
      </c>
      <c r="G24" s="71">
        <f>[1]Livelihoods!G24</f>
        <v>0</v>
      </c>
      <c r="H24" s="71">
        <f>[1]Livelihoods!H24</f>
        <v>0</v>
      </c>
      <c r="I24" s="71">
        <f>[1]Livelihoods!I24</f>
        <v>0</v>
      </c>
      <c r="J24" s="71">
        <f>[1]Livelihoods!J24</f>
        <v>0</v>
      </c>
      <c r="K24" s="71">
        <f>[1]Livelihoods!K24</f>
        <v>0</v>
      </c>
      <c r="L24" s="71">
        <f>[1]Livelihoods!L24</f>
        <v>0</v>
      </c>
      <c r="M24" s="71">
        <f>[1]Livelihoods!M24</f>
        <v>0</v>
      </c>
      <c r="N24" s="71">
        <f>[1]Livelihoods!N24</f>
        <v>0</v>
      </c>
      <c r="O24" s="71">
        <f>[1]Livelihoods!O24</f>
        <v>0</v>
      </c>
      <c r="P24" s="71">
        <f>[1]Livelihoods!P24</f>
        <v>0</v>
      </c>
      <c r="Q24" s="71">
        <f>[1]Livelihoods!Q24</f>
        <v>0</v>
      </c>
      <c r="R24" s="71">
        <f>[1]Livelihoods!R24</f>
        <v>0</v>
      </c>
      <c r="S24" s="71">
        <f>[1]Livelihoods!S24</f>
        <v>0</v>
      </c>
      <c r="T24" s="71">
        <f>[1]Livelihoods!T24</f>
        <v>0</v>
      </c>
    </row>
    <row r="25" spans="1:20">
      <c r="A25" t="s">
        <v>58</v>
      </c>
      <c r="B25" s="69" t="s">
        <v>99</v>
      </c>
      <c r="C25" s="70" t="s">
        <v>90</v>
      </c>
      <c r="D25" s="71">
        <f>[1]Livelihoods!D25</f>
        <v>4</v>
      </c>
      <c r="E25" s="71">
        <f>[1]Livelihoods!E25</f>
        <v>160</v>
      </c>
      <c r="F25" s="71">
        <f>[1]Livelihoods!F25</f>
        <v>19</v>
      </c>
      <c r="G25" s="71">
        <f>[1]Livelihoods!G25</f>
        <v>879</v>
      </c>
      <c r="H25" s="71">
        <f>[1]Livelihoods!H25</f>
        <v>17</v>
      </c>
      <c r="I25" s="71">
        <f>[1]Livelihoods!I25</f>
        <v>3</v>
      </c>
      <c r="J25" s="71">
        <f>[1]Livelihoods!J25</f>
        <v>1</v>
      </c>
      <c r="K25" s="71">
        <f>[1]Livelihoods!K25</f>
        <v>23</v>
      </c>
      <c r="L25" s="71">
        <f>[1]Livelihoods!L25</f>
        <v>1039</v>
      </c>
      <c r="M25" s="71">
        <f>[1]Livelihoods!M25</f>
        <v>512</v>
      </c>
      <c r="N25" s="71">
        <f>[1]Livelihoods!N25</f>
        <v>0</v>
      </c>
      <c r="O25" s="71">
        <f>[1]Livelihoods!O25</f>
        <v>17</v>
      </c>
      <c r="P25" s="71">
        <f>[1]Livelihoods!P25</f>
        <v>17</v>
      </c>
      <c r="Q25" s="71">
        <f>[1]Livelihoods!Q25</f>
        <v>1351000</v>
      </c>
      <c r="R25" s="71">
        <f>[1]Livelihoods!R25</f>
        <v>17</v>
      </c>
      <c r="S25" s="71">
        <f>[1]Livelihoods!S25</f>
        <v>17</v>
      </c>
      <c r="T25" s="71">
        <f>[1]Livelihoods!T25</f>
        <v>17</v>
      </c>
    </row>
    <row r="26" spans="1:20">
      <c r="A26" t="s">
        <v>58</v>
      </c>
      <c r="B26" s="69" t="s">
        <v>99</v>
      </c>
      <c r="C26" s="70" t="s">
        <v>91</v>
      </c>
      <c r="D26" s="71">
        <f>[1]Livelihoods!D26</f>
        <v>0</v>
      </c>
      <c r="E26" s="71">
        <f>[1]Livelihoods!E26</f>
        <v>0</v>
      </c>
      <c r="F26" s="71">
        <f>[1]Livelihoods!F26</f>
        <v>4</v>
      </c>
      <c r="G26" s="71">
        <f>[1]Livelihoods!G26</f>
        <v>210</v>
      </c>
      <c r="H26" s="71">
        <f>[1]Livelihoods!H26</f>
        <v>0</v>
      </c>
      <c r="I26" s="71">
        <f>[1]Livelihoods!I26</f>
        <v>0</v>
      </c>
      <c r="J26" s="71">
        <f>[1]Livelihoods!J26</f>
        <v>0</v>
      </c>
      <c r="K26" s="71">
        <f>[1]Livelihoods!K26</f>
        <v>4</v>
      </c>
      <c r="L26" s="71">
        <f>[1]Livelihoods!L26</f>
        <v>210</v>
      </c>
      <c r="M26" s="71">
        <f>[1]Livelihoods!M26</f>
        <v>0</v>
      </c>
      <c r="N26" s="71">
        <f>[1]Livelihoods!N26</f>
        <v>0</v>
      </c>
      <c r="O26" s="71">
        <f>[1]Livelihoods!O26</f>
        <v>0</v>
      </c>
      <c r="P26" s="71">
        <f>[1]Livelihoods!P26</f>
        <v>0</v>
      </c>
      <c r="Q26" s="71">
        <f>[1]Livelihoods!Q26</f>
        <v>0</v>
      </c>
      <c r="R26" s="71">
        <f>[1]Livelihoods!R26</f>
        <v>0</v>
      </c>
      <c r="S26" s="71">
        <f>[1]Livelihoods!S26</f>
        <v>0</v>
      </c>
      <c r="T26" s="71">
        <f>[1]Livelihoods!T26</f>
        <v>0</v>
      </c>
    </row>
    <row r="27" spans="1:20">
      <c r="A27" t="s">
        <v>58</v>
      </c>
      <c r="B27" s="69" t="s">
        <v>99</v>
      </c>
      <c r="C27" s="70" t="s">
        <v>92</v>
      </c>
      <c r="D27" s="71">
        <f>[1]Livelihoods!D27</f>
        <v>9</v>
      </c>
      <c r="E27" s="71">
        <f>[1]Livelihoods!E27</f>
        <v>434</v>
      </c>
      <c r="F27" s="71">
        <f>[1]Livelihoods!F27</f>
        <v>0</v>
      </c>
      <c r="G27" s="71">
        <f>[1]Livelihoods!G27</f>
        <v>0</v>
      </c>
      <c r="H27" s="71">
        <f>[1]Livelihoods!H27</f>
        <v>0</v>
      </c>
      <c r="I27" s="71">
        <f>[1]Livelihoods!I27</f>
        <v>0</v>
      </c>
      <c r="J27" s="71">
        <f>[1]Livelihoods!J27</f>
        <v>0</v>
      </c>
      <c r="K27" s="71">
        <f>[1]Livelihoods!K27</f>
        <v>9</v>
      </c>
      <c r="L27" s="71">
        <f>[1]Livelihoods!L27</f>
        <v>434</v>
      </c>
      <c r="M27" s="71">
        <f>[1]Livelihoods!M27</f>
        <v>0</v>
      </c>
      <c r="N27" s="71">
        <f>[1]Livelihoods!N27</f>
        <v>0</v>
      </c>
      <c r="O27" s="71">
        <f>[1]Livelihoods!O27</f>
        <v>0</v>
      </c>
      <c r="P27" s="71">
        <f>[1]Livelihoods!P27</f>
        <v>0</v>
      </c>
      <c r="Q27" s="71">
        <f>[1]Livelihoods!Q27</f>
        <v>0</v>
      </c>
      <c r="R27" s="71">
        <f>[1]Livelihoods!R27</f>
        <v>0</v>
      </c>
      <c r="S27" s="71">
        <f>[1]Livelihoods!S27</f>
        <v>0</v>
      </c>
      <c r="T27" s="71">
        <f>[1]Livelihoods!T27</f>
        <v>0</v>
      </c>
    </row>
    <row r="28" spans="1:20">
      <c r="A28" t="s">
        <v>58</v>
      </c>
      <c r="B28" s="69" t="s">
        <v>100</v>
      </c>
      <c r="C28" s="70" t="s">
        <v>90</v>
      </c>
      <c r="D28" s="71">
        <f>[1]Livelihoods!D28</f>
        <v>5</v>
      </c>
      <c r="E28" s="71">
        <f>[1]Livelihoods!E28</f>
        <v>223</v>
      </c>
      <c r="F28" s="71">
        <f>[1]Livelihoods!F28</f>
        <v>37</v>
      </c>
      <c r="G28" s="71">
        <f>[1]Livelihoods!G28</f>
        <v>1870</v>
      </c>
      <c r="H28" s="71">
        <f>[1]Livelihoods!H28</f>
        <v>17</v>
      </c>
      <c r="I28" s="71">
        <f>[1]Livelihoods!I28</f>
        <v>0</v>
      </c>
      <c r="J28" s="71">
        <f>[1]Livelihoods!J28</f>
        <v>0</v>
      </c>
      <c r="K28" s="71">
        <f>[1]Livelihoods!K28</f>
        <v>42</v>
      </c>
      <c r="L28" s="71">
        <f>[1]Livelihoods!L28</f>
        <v>2093</v>
      </c>
      <c r="M28" s="71">
        <f>[1]Livelihoods!M28</f>
        <v>0</v>
      </c>
      <c r="N28" s="71">
        <f>[1]Livelihoods!N28</f>
        <v>0</v>
      </c>
      <c r="O28" s="71">
        <f>[1]Livelihoods!O28</f>
        <v>37</v>
      </c>
      <c r="P28" s="71">
        <f>[1]Livelihoods!P28</f>
        <v>42</v>
      </c>
      <c r="Q28" s="71">
        <f>[1]Livelihoods!Q28</f>
        <v>4107020</v>
      </c>
      <c r="R28" s="71">
        <f>[1]Livelihoods!R28</f>
        <v>0</v>
      </c>
      <c r="S28" s="71">
        <f>[1]Livelihoods!S28</f>
        <v>4</v>
      </c>
      <c r="T28" s="71">
        <f>[1]Livelihoods!T28</f>
        <v>0</v>
      </c>
    </row>
    <row r="29" spans="1:20">
      <c r="A29" t="s">
        <v>58</v>
      </c>
      <c r="B29" s="69" t="s">
        <v>100</v>
      </c>
      <c r="C29" s="70" t="s">
        <v>91</v>
      </c>
      <c r="D29" s="71">
        <f>[1]Livelihoods!D29</f>
        <v>0</v>
      </c>
      <c r="E29" s="71">
        <f>[1]Livelihoods!E29</f>
        <v>0</v>
      </c>
      <c r="F29" s="71">
        <f>[1]Livelihoods!F29</f>
        <v>0</v>
      </c>
      <c r="G29" s="71">
        <f>[1]Livelihoods!G29</f>
        <v>0</v>
      </c>
      <c r="H29" s="71">
        <f>[1]Livelihoods!H29</f>
        <v>0</v>
      </c>
      <c r="I29" s="71">
        <f>[1]Livelihoods!I29</f>
        <v>0</v>
      </c>
      <c r="J29" s="71">
        <f>[1]Livelihoods!J29</f>
        <v>0</v>
      </c>
      <c r="K29" s="71">
        <f>[1]Livelihoods!K29</f>
        <v>0</v>
      </c>
      <c r="L29" s="71">
        <f>[1]Livelihoods!L29</f>
        <v>0</v>
      </c>
      <c r="M29" s="71">
        <f>[1]Livelihoods!M29</f>
        <v>0</v>
      </c>
      <c r="N29" s="71">
        <f>[1]Livelihoods!N29</f>
        <v>0</v>
      </c>
      <c r="O29" s="71">
        <f>[1]Livelihoods!O29</f>
        <v>0</v>
      </c>
      <c r="P29" s="71">
        <f>[1]Livelihoods!P29</f>
        <v>0</v>
      </c>
      <c r="Q29" s="71">
        <f>[1]Livelihoods!Q29</f>
        <v>0</v>
      </c>
      <c r="R29" s="71">
        <f>[1]Livelihoods!R29</f>
        <v>0</v>
      </c>
      <c r="S29" s="71">
        <f>[1]Livelihoods!S29</f>
        <v>0</v>
      </c>
      <c r="T29" s="71">
        <f>[1]Livelihoods!T29</f>
        <v>0</v>
      </c>
    </row>
    <row r="30" spans="1:20">
      <c r="A30" t="s">
        <v>58</v>
      </c>
      <c r="B30" s="69" t="s">
        <v>100</v>
      </c>
      <c r="C30" s="70" t="s">
        <v>92</v>
      </c>
      <c r="D30" s="71">
        <f>[1]Livelihoods!D30</f>
        <v>12</v>
      </c>
      <c r="E30" s="71">
        <f>[1]Livelihoods!E30</f>
        <v>731</v>
      </c>
      <c r="F30" s="71">
        <f>[1]Livelihoods!F30</f>
        <v>0</v>
      </c>
      <c r="G30" s="71">
        <f>[1]Livelihoods!G30</f>
        <v>0</v>
      </c>
      <c r="H30" s="71">
        <f>[1]Livelihoods!H30</f>
        <v>0</v>
      </c>
      <c r="I30" s="71">
        <f>[1]Livelihoods!I30</f>
        <v>0</v>
      </c>
      <c r="J30" s="71">
        <f>[1]Livelihoods!J30</f>
        <v>0</v>
      </c>
      <c r="K30" s="71">
        <f>[1]Livelihoods!K30</f>
        <v>12</v>
      </c>
      <c r="L30" s="71">
        <f>[1]Livelihoods!L30</f>
        <v>731</v>
      </c>
      <c r="M30" s="71">
        <f>[1]Livelihoods!M30</f>
        <v>0</v>
      </c>
      <c r="N30" s="71">
        <f>[1]Livelihoods!N30</f>
        <v>0</v>
      </c>
      <c r="O30" s="71">
        <f>[1]Livelihoods!O30</f>
        <v>0</v>
      </c>
      <c r="P30" s="71">
        <f>[1]Livelihoods!P30</f>
        <v>8</v>
      </c>
      <c r="Q30" s="71">
        <f>[1]Livelihoods!Q30</f>
        <v>272000</v>
      </c>
      <c r="R30" s="71">
        <f>[1]Livelihoods!R30</f>
        <v>0</v>
      </c>
      <c r="S30" s="71">
        <f>[1]Livelihoods!S30</f>
        <v>2</v>
      </c>
      <c r="T30" s="71">
        <f>[1]Livelihoods!T30</f>
        <v>0</v>
      </c>
    </row>
    <row r="31" spans="1:20">
      <c r="A31" t="s">
        <v>58</v>
      </c>
      <c r="B31" s="69" t="s">
        <v>101</v>
      </c>
      <c r="C31" s="70" t="s">
        <v>90</v>
      </c>
      <c r="D31" s="71">
        <f>[1]Livelihoods!D31</f>
        <v>2</v>
      </c>
      <c r="E31" s="71">
        <f>[1]Livelihoods!E31</f>
        <v>100</v>
      </c>
      <c r="F31" s="71">
        <f>[1]Livelihoods!F31</f>
        <v>3</v>
      </c>
      <c r="G31" s="71">
        <f>[1]Livelihoods!G31</f>
        <v>150</v>
      </c>
      <c r="H31" s="71">
        <f>[1]Livelihoods!H31</f>
        <v>2</v>
      </c>
      <c r="I31" s="71">
        <f>[1]Livelihoods!I31</f>
        <v>0</v>
      </c>
      <c r="J31" s="71">
        <f>[1]Livelihoods!J31</f>
        <v>0</v>
      </c>
      <c r="K31" s="71">
        <f>[1]Livelihoods!K31</f>
        <v>5</v>
      </c>
      <c r="L31" s="71">
        <f>[1]Livelihoods!L31</f>
        <v>250</v>
      </c>
      <c r="M31" s="71">
        <f>[1]Livelihoods!M31</f>
        <v>0</v>
      </c>
      <c r="N31" s="71">
        <f>[1]Livelihoods!N31</f>
        <v>0</v>
      </c>
      <c r="O31" s="71">
        <f>[1]Livelihoods!O31</f>
        <v>2</v>
      </c>
      <c r="P31" s="71">
        <f>[1]Livelihoods!P31</f>
        <v>2</v>
      </c>
      <c r="Q31" s="71">
        <f>[1]Livelihoods!Q31</f>
        <v>305000</v>
      </c>
      <c r="R31" s="71">
        <f>[1]Livelihoods!R31</f>
        <v>1</v>
      </c>
      <c r="S31" s="71">
        <f>[1]Livelihoods!S31</f>
        <v>1</v>
      </c>
      <c r="T31" s="71">
        <f>[1]Livelihoods!T31</f>
        <v>50</v>
      </c>
    </row>
    <row r="32" spans="1:20">
      <c r="A32" t="s">
        <v>58</v>
      </c>
      <c r="B32" s="69" t="s">
        <v>101</v>
      </c>
      <c r="C32" s="70" t="s">
        <v>91</v>
      </c>
      <c r="D32" s="71">
        <f>[1]Livelihoods!D32</f>
        <v>0</v>
      </c>
      <c r="E32" s="71">
        <f>[1]Livelihoods!E32</f>
        <v>0</v>
      </c>
      <c r="F32" s="71">
        <f>[1]Livelihoods!F32</f>
        <v>0</v>
      </c>
      <c r="G32" s="71">
        <f>[1]Livelihoods!G32</f>
        <v>0</v>
      </c>
      <c r="H32" s="71">
        <f>[1]Livelihoods!H32</f>
        <v>0</v>
      </c>
      <c r="I32" s="71">
        <f>[1]Livelihoods!I32</f>
        <v>0</v>
      </c>
      <c r="J32" s="71">
        <f>[1]Livelihoods!J32</f>
        <v>0</v>
      </c>
      <c r="K32" s="71">
        <f>[1]Livelihoods!K32</f>
        <v>0</v>
      </c>
      <c r="L32" s="71">
        <f>[1]Livelihoods!L32</f>
        <v>0</v>
      </c>
      <c r="M32" s="71">
        <f>[1]Livelihoods!M32</f>
        <v>0</v>
      </c>
      <c r="N32" s="71">
        <f>[1]Livelihoods!N32</f>
        <v>0</v>
      </c>
      <c r="O32" s="71">
        <f>[1]Livelihoods!O32</f>
        <v>0</v>
      </c>
      <c r="P32" s="71">
        <f>[1]Livelihoods!P32</f>
        <v>0</v>
      </c>
      <c r="Q32" s="71">
        <f>[1]Livelihoods!Q32</f>
        <v>0</v>
      </c>
      <c r="R32" s="71">
        <f>[1]Livelihoods!R32</f>
        <v>0</v>
      </c>
      <c r="S32" s="71">
        <f>[1]Livelihoods!S32</f>
        <v>0</v>
      </c>
      <c r="T32" s="71">
        <f>[1]Livelihoods!T32</f>
        <v>0</v>
      </c>
    </row>
    <row r="33" spans="1:20">
      <c r="A33" t="s">
        <v>58</v>
      </c>
      <c r="B33" s="69" t="s">
        <v>101</v>
      </c>
      <c r="C33" s="70" t="s">
        <v>92</v>
      </c>
      <c r="D33" s="71">
        <f>[1]Livelihoods!D33</f>
        <v>2</v>
      </c>
      <c r="E33" s="71">
        <f>[1]Livelihoods!E33</f>
        <v>130</v>
      </c>
      <c r="F33" s="71">
        <f>[1]Livelihoods!F33</f>
        <v>0</v>
      </c>
      <c r="G33" s="71">
        <f>[1]Livelihoods!G33</f>
        <v>0</v>
      </c>
      <c r="H33" s="71">
        <f>[1]Livelihoods!H33</f>
        <v>0</v>
      </c>
      <c r="I33" s="71">
        <f>[1]Livelihoods!I33</f>
        <v>0</v>
      </c>
      <c r="J33" s="71">
        <f>[1]Livelihoods!J33</f>
        <v>0</v>
      </c>
      <c r="K33" s="71">
        <f>[1]Livelihoods!K33</f>
        <v>2</v>
      </c>
      <c r="L33" s="71">
        <f>[1]Livelihoods!L33</f>
        <v>130</v>
      </c>
      <c r="M33" s="71">
        <f>[1]Livelihoods!M33</f>
        <v>0</v>
      </c>
      <c r="N33" s="71">
        <f>[1]Livelihoods!N33</f>
        <v>0</v>
      </c>
      <c r="O33" s="71">
        <f>[1]Livelihoods!O33</f>
        <v>2</v>
      </c>
      <c r="P33" s="71">
        <f>[1]Livelihoods!P33</f>
        <v>2</v>
      </c>
      <c r="Q33" s="71">
        <f>[1]Livelihoods!Q33</f>
        <v>309000</v>
      </c>
      <c r="R33" s="71">
        <f>[1]Livelihoods!R33</f>
        <v>1</v>
      </c>
      <c r="S33" s="71">
        <f>[1]Livelihoods!S33</f>
        <v>1</v>
      </c>
      <c r="T33" s="71">
        <f>[1]Livelihoods!T33</f>
        <v>100</v>
      </c>
    </row>
    <row r="34" spans="1:20">
      <c r="A34" t="s">
        <v>58</v>
      </c>
      <c r="B34" s="69" t="s">
        <v>102</v>
      </c>
      <c r="C34" s="70" t="s">
        <v>90</v>
      </c>
      <c r="D34" s="71">
        <f>[1]Livelihoods!D34</f>
        <v>1</v>
      </c>
      <c r="E34" s="71">
        <f>[1]Livelihoods!E34</f>
        <v>35</v>
      </c>
      <c r="F34" s="71">
        <f>[1]Livelihoods!F34</f>
        <v>6</v>
      </c>
      <c r="G34" s="71">
        <f>[1]Livelihoods!G34</f>
        <v>300</v>
      </c>
      <c r="H34" s="71">
        <f>[1]Livelihoods!H34</f>
        <v>6</v>
      </c>
      <c r="I34" s="71">
        <f>[1]Livelihoods!I34</f>
        <v>2</v>
      </c>
      <c r="J34" s="71">
        <f>[1]Livelihoods!J34</f>
        <v>1</v>
      </c>
      <c r="K34" s="71">
        <f>[1]Livelihoods!K34</f>
        <v>7</v>
      </c>
      <c r="L34" s="71">
        <f>[1]Livelihoods!L34</f>
        <v>335</v>
      </c>
      <c r="M34" s="71">
        <f>[1]Livelihoods!M34</f>
        <v>75</v>
      </c>
      <c r="N34" s="71">
        <f>[1]Livelihoods!N34</f>
        <v>0</v>
      </c>
      <c r="O34" s="71">
        <f>[1]Livelihoods!O34</f>
        <v>6</v>
      </c>
      <c r="P34" s="71">
        <f>[1]Livelihoods!P34</f>
        <v>0</v>
      </c>
      <c r="Q34" s="71">
        <f>[1]Livelihoods!Q34</f>
        <v>0</v>
      </c>
      <c r="R34" s="71">
        <f>[1]Livelihoods!R34</f>
        <v>0</v>
      </c>
      <c r="S34" s="71">
        <f>[1]Livelihoods!S34</f>
        <v>0</v>
      </c>
      <c r="T34" s="71">
        <f>[1]Livelihoods!T34</f>
        <v>0</v>
      </c>
    </row>
    <row r="35" spans="1:20">
      <c r="A35" t="s">
        <v>58</v>
      </c>
      <c r="B35" s="69" t="s">
        <v>102</v>
      </c>
      <c r="C35" s="70" t="s">
        <v>91</v>
      </c>
      <c r="D35" s="71">
        <f>[1]Livelihoods!D35</f>
        <v>0</v>
      </c>
      <c r="E35" s="71">
        <f>[1]Livelihoods!E35</f>
        <v>0</v>
      </c>
      <c r="F35" s="71">
        <f>[1]Livelihoods!F35</f>
        <v>0</v>
      </c>
      <c r="G35" s="71">
        <f>[1]Livelihoods!G35</f>
        <v>0</v>
      </c>
      <c r="H35" s="71">
        <f>[1]Livelihoods!H35</f>
        <v>0</v>
      </c>
      <c r="I35" s="71">
        <f>[1]Livelihoods!I35</f>
        <v>0</v>
      </c>
      <c r="J35" s="71">
        <f>[1]Livelihoods!J35</f>
        <v>0</v>
      </c>
      <c r="K35" s="71">
        <f>[1]Livelihoods!K35</f>
        <v>0</v>
      </c>
      <c r="L35" s="71">
        <f>[1]Livelihoods!L35</f>
        <v>0</v>
      </c>
      <c r="M35" s="71">
        <f>[1]Livelihoods!M35</f>
        <v>0</v>
      </c>
      <c r="N35" s="71">
        <f>[1]Livelihoods!N35</f>
        <v>0</v>
      </c>
      <c r="O35" s="71">
        <f>[1]Livelihoods!O35</f>
        <v>0</v>
      </c>
      <c r="P35" s="71">
        <f>[1]Livelihoods!P35</f>
        <v>0</v>
      </c>
      <c r="Q35" s="71">
        <f>[1]Livelihoods!Q35</f>
        <v>0</v>
      </c>
      <c r="R35" s="71">
        <f>[1]Livelihoods!R35</f>
        <v>0</v>
      </c>
      <c r="S35" s="71">
        <f>[1]Livelihoods!S35</f>
        <v>0</v>
      </c>
      <c r="T35" s="71">
        <f>[1]Livelihoods!T35</f>
        <v>0</v>
      </c>
    </row>
    <row r="36" spans="1:20">
      <c r="A36" t="s">
        <v>58</v>
      </c>
      <c r="B36" s="69" t="s">
        <v>102</v>
      </c>
      <c r="C36" s="70" t="s">
        <v>92</v>
      </c>
      <c r="D36" s="71">
        <f>[1]Livelihoods!D36</f>
        <v>6</v>
      </c>
      <c r="E36" s="71">
        <f>[1]Livelihoods!E36</f>
        <v>251</v>
      </c>
      <c r="F36" s="71">
        <f>[1]Livelihoods!F36</f>
        <v>12</v>
      </c>
      <c r="G36" s="71">
        <f>[1]Livelihoods!G36</f>
        <v>475</v>
      </c>
      <c r="H36" s="71">
        <f>[1]Livelihoods!H36</f>
        <v>12</v>
      </c>
      <c r="I36" s="71">
        <f>[1]Livelihoods!I36</f>
        <v>0</v>
      </c>
      <c r="J36" s="71">
        <f>[1]Livelihoods!J36</f>
        <v>0</v>
      </c>
      <c r="K36" s="71">
        <f>[1]Livelihoods!K36</f>
        <v>18</v>
      </c>
      <c r="L36" s="71">
        <f>[1]Livelihoods!L36</f>
        <v>726</v>
      </c>
      <c r="M36" s="71">
        <f>[1]Livelihoods!M36</f>
        <v>0</v>
      </c>
      <c r="N36" s="71">
        <f>[1]Livelihoods!N36</f>
        <v>0</v>
      </c>
      <c r="O36" s="71">
        <f>[1]Livelihoods!O36</f>
        <v>12</v>
      </c>
      <c r="P36" s="71">
        <f>[1]Livelihoods!P36</f>
        <v>0</v>
      </c>
      <c r="Q36" s="71">
        <f>[1]Livelihoods!Q36</f>
        <v>0</v>
      </c>
      <c r="R36" s="71">
        <f>[1]Livelihoods!R36</f>
        <v>0</v>
      </c>
      <c r="S36" s="71">
        <f>[1]Livelihoods!S36</f>
        <v>0</v>
      </c>
      <c r="T36" s="71">
        <f>[1]Livelihoods!T36</f>
        <v>0</v>
      </c>
    </row>
    <row r="37" spans="1:20">
      <c r="A37" t="s">
        <v>58</v>
      </c>
      <c r="B37" s="69" t="s">
        <v>103</v>
      </c>
      <c r="C37" s="70" t="s">
        <v>90</v>
      </c>
      <c r="D37" s="71">
        <f>[1]Livelihoods!D37</f>
        <v>0</v>
      </c>
      <c r="E37" s="71">
        <f>[1]Livelihoods!E37</f>
        <v>0</v>
      </c>
      <c r="F37" s="71">
        <f>[1]Livelihoods!F37</f>
        <v>0</v>
      </c>
      <c r="G37" s="71">
        <f>[1]Livelihoods!G37</f>
        <v>0</v>
      </c>
      <c r="H37" s="71">
        <f>[1]Livelihoods!H37</f>
        <v>0</v>
      </c>
      <c r="I37" s="71">
        <f>[1]Livelihoods!I37</f>
        <v>0</v>
      </c>
      <c r="J37" s="71">
        <f>[1]Livelihoods!J37</f>
        <v>0</v>
      </c>
      <c r="K37" s="71">
        <f>[1]Livelihoods!K37</f>
        <v>0</v>
      </c>
      <c r="L37" s="71">
        <f>[1]Livelihoods!L37</f>
        <v>0</v>
      </c>
      <c r="M37" s="71">
        <f>[1]Livelihoods!M37</f>
        <v>0</v>
      </c>
      <c r="N37" s="71">
        <f>[1]Livelihoods!N37</f>
        <v>0</v>
      </c>
      <c r="O37" s="71">
        <f>[1]Livelihoods!O37</f>
        <v>0</v>
      </c>
      <c r="P37" s="71">
        <f>[1]Livelihoods!P37</f>
        <v>0</v>
      </c>
      <c r="Q37" s="71">
        <f>[1]Livelihoods!Q37</f>
        <v>0</v>
      </c>
      <c r="R37" s="71">
        <f>[1]Livelihoods!R37</f>
        <v>0</v>
      </c>
      <c r="S37" s="71">
        <f>[1]Livelihoods!S37</f>
        <v>0</v>
      </c>
      <c r="T37" s="71">
        <f>[1]Livelihoods!T37</f>
        <v>0</v>
      </c>
    </row>
    <row r="38" spans="1:20">
      <c r="A38" t="s">
        <v>58</v>
      </c>
      <c r="B38" s="69" t="s">
        <v>103</v>
      </c>
      <c r="C38" s="70" t="s">
        <v>91</v>
      </c>
      <c r="D38" s="71">
        <f>[1]Livelihoods!D38</f>
        <v>0</v>
      </c>
      <c r="E38" s="71">
        <f>[1]Livelihoods!E38</f>
        <v>0</v>
      </c>
      <c r="F38" s="71">
        <f>[1]Livelihoods!F38</f>
        <v>0</v>
      </c>
      <c r="G38" s="71">
        <f>[1]Livelihoods!G38</f>
        <v>0</v>
      </c>
      <c r="H38" s="71">
        <f>[1]Livelihoods!H38</f>
        <v>0</v>
      </c>
      <c r="I38" s="71">
        <f>[1]Livelihoods!I38</f>
        <v>0</v>
      </c>
      <c r="J38" s="71">
        <f>[1]Livelihoods!J38</f>
        <v>0</v>
      </c>
      <c r="K38" s="71">
        <f>[1]Livelihoods!K38</f>
        <v>0</v>
      </c>
      <c r="L38" s="71">
        <f>[1]Livelihoods!L38</f>
        <v>0</v>
      </c>
      <c r="M38" s="71">
        <f>[1]Livelihoods!M38</f>
        <v>0</v>
      </c>
      <c r="N38" s="71">
        <f>[1]Livelihoods!N38</f>
        <v>0</v>
      </c>
      <c r="O38" s="71">
        <f>[1]Livelihoods!O38</f>
        <v>0</v>
      </c>
      <c r="P38" s="71">
        <f>[1]Livelihoods!P38</f>
        <v>0</v>
      </c>
      <c r="Q38" s="71">
        <f>[1]Livelihoods!Q38</f>
        <v>0</v>
      </c>
      <c r="R38" s="71">
        <f>[1]Livelihoods!R38</f>
        <v>0</v>
      </c>
      <c r="S38" s="71">
        <f>[1]Livelihoods!S38</f>
        <v>0</v>
      </c>
      <c r="T38" s="71">
        <f>[1]Livelihoods!T38</f>
        <v>0</v>
      </c>
    </row>
    <row r="39" spans="1:20">
      <c r="A39" t="s">
        <v>58</v>
      </c>
      <c r="B39" s="69" t="s">
        <v>103</v>
      </c>
      <c r="C39" s="70" t="s">
        <v>92</v>
      </c>
      <c r="D39" s="71">
        <f>[1]Livelihoods!D39</f>
        <v>0</v>
      </c>
      <c r="E39" s="71">
        <f>[1]Livelihoods!E39</f>
        <v>0</v>
      </c>
      <c r="F39" s="71">
        <f>[1]Livelihoods!F39</f>
        <v>0</v>
      </c>
      <c r="G39" s="71">
        <f>[1]Livelihoods!G39</f>
        <v>0</v>
      </c>
      <c r="H39" s="71">
        <f>[1]Livelihoods!H39</f>
        <v>0</v>
      </c>
      <c r="I39" s="71">
        <f>[1]Livelihoods!I39</f>
        <v>0</v>
      </c>
      <c r="J39" s="71">
        <f>[1]Livelihoods!J39</f>
        <v>0</v>
      </c>
      <c r="K39" s="71">
        <f>[1]Livelihoods!K39</f>
        <v>0</v>
      </c>
      <c r="L39" s="71">
        <f>[1]Livelihoods!L39</f>
        <v>0</v>
      </c>
      <c r="M39" s="71">
        <f>[1]Livelihoods!M39</f>
        <v>0</v>
      </c>
      <c r="N39" s="71">
        <f>[1]Livelihoods!N39</f>
        <v>0</v>
      </c>
      <c r="O39" s="71">
        <f>[1]Livelihoods!O39</f>
        <v>0</v>
      </c>
      <c r="P39" s="71">
        <f>[1]Livelihoods!P39</f>
        <v>0</v>
      </c>
      <c r="Q39" s="71">
        <f>[1]Livelihoods!Q39</f>
        <v>0</v>
      </c>
      <c r="R39" s="71">
        <f>[1]Livelihoods!R39</f>
        <v>0</v>
      </c>
      <c r="S39" s="71">
        <f>[1]Livelihoods!S39</f>
        <v>0</v>
      </c>
      <c r="T39" s="71">
        <f>[1]Livelihoods!T39</f>
        <v>0</v>
      </c>
    </row>
    <row r="40" spans="1:20">
      <c r="A40" t="s">
        <v>58</v>
      </c>
      <c r="B40" s="69" t="s">
        <v>104</v>
      </c>
      <c r="C40" s="70" t="s">
        <v>90</v>
      </c>
      <c r="D40" s="71">
        <f>[1]Livelihoods!D40</f>
        <v>0</v>
      </c>
      <c r="E40" s="71">
        <f>[1]Livelihoods!E40</f>
        <v>0</v>
      </c>
      <c r="F40" s="71">
        <f>[1]Livelihoods!F40</f>
        <v>1</v>
      </c>
      <c r="G40" s="71">
        <f>[1]Livelihoods!G40</f>
        <v>38</v>
      </c>
      <c r="H40" s="71">
        <f>[1]Livelihoods!H40</f>
        <v>1</v>
      </c>
      <c r="I40" s="71">
        <f>[1]Livelihoods!I40</f>
        <v>0</v>
      </c>
      <c r="J40" s="71">
        <f>[1]Livelihoods!J40</f>
        <v>0</v>
      </c>
      <c r="K40" s="71">
        <f>[1]Livelihoods!K40</f>
        <v>1</v>
      </c>
      <c r="L40" s="71">
        <f>[1]Livelihoods!L40</f>
        <v>38</v>
      </c>
      <c r="M40" s="71">
        <f>[1]Livelihoods!M40</f>
        <v>29</v>
      </c>
      <c r="N40" s="71">
        <f>[1]Livelihoods!N40</f>
        <v>0</v>
      </c>
      <c r="O40" s="71">
        <f>[1]Livelihoods!O40</f>
        <v>0</v>
      </c>
      <c r="P40" s="71">
        <f>[1]Livelihoods!P40</f>
        <v>0</v>
      </c>
      <c r="Q40" s="71">
        <f>[1]Livelihoods!Q40</f>
        <v>0</v>
      </c>
      <c r="R40" s="71">
        <f>[1]Livelihoods!R40</f>
        <v>0</v>
      </c>
      <c r="S40" s="71">
        <f>[1]Livelihoods!S40</f>
        <v>0</v>
      </c>
      <c r="T40" s="71">
        <f>[1]Livelihoods!T40</f>
        <v>0</v>
      </c>
    </row>
    <row r="41" spans="1:20">
      <c r="A41" t="s">
        <v>58</v>
      </c>
      <c r="B41" s="69" t="s">
        <v>104</v>
      </c>
      <c r="C41" s="70" t="s">
        <v>91</v>
      </c>
      <c r="D41" s="71">
        <f>[1]Livelihoods!D41</f>
        <v>1</v>
      </c>
      <c r="E41" s="71">
        <f>[1]Livelihoods!E41</f>
        <v>30</v>
      </c>
      <c r="F41" s="71">
        <f>[1]Livelihoods!F41</f>
        <v>0</v>
      </c>
      <c r="G41" s="71">
        <f>[1]Livelihoods!G41</f>
        <v>0</v>
      </c>
      <c r="H41" s="71">
        <f>[1]Livelihoods!H41</f>
        <v>1</v>
      </c>
      <c r="I41" s="71">
        <f>[1]Livelihoods!I41</f>
        <v>0</v>
      </c>
      <c r="J41" s="71">
        <f>[1]Livelihoods!J41</f>
        <v>0</v>
      </c>
      <c r="K41" s="71">
        <f>[1]Livelihoods!K41</f>
        <v>0</v>
      </c>
      <c r="L41" s="71">
        <f>[1]Livelihoods!L41</f>
        <v>0</v>
      </c>
      <c r="M41" s="71">
        <f>[1]Livelihoods!M41</f>
        <v>0</v>
      </c>
      <c r="N41" s="71">
        <f>[1]Livelihoods!N41</f>
        <v>0</v>
      </c>
      <c r="O41" s="71">
        <f>[1]Livelihoods!O41</f>
        <v>1</v>
      </c>
      <c r="P41" s="71">
        <f>[1]Livelihoods!P41</f>
        <v>0</v>
      </c>
      <c r="Q41" s="71">
        <f>[1]Livelihoods!Q41</f>
        <v>0</v>
      </c>
      <c r="R41" s="71">
        <f>[1]Livelihoods!R41</f>
        <v>0</v>
      </c>
      <c r="S41" s="71">
        <f>[1]Livelihoods!S41</f>
        <v>0</v>
      </c>
      <c r="T41" s="71">
        <f>[1]Livelihoods!T41</f>
        <v>0</v>
      </c>
    </row>
    <row r="42" spans="1:20">
      <c r="A42" t="s">
        <v>58</v>
      </c>
      <c r="B42" s="69" t="s">
        <v>104</v>
      </c>
      <c r="C42" s="70" t="s">
        <v>92</v>
      </c>
      <c r="D42" s="71">
        <f>[1]Livelihoods!D42</f>
        <v>0</v>
      </c>
      <c r="E42" s="71">
        <f>[1]Livelihoods!E42</f>
        <v>0</v>
      </c>
      <c r="F42" s="71">
        <f>[1]Livelihoods!F42</f>
        <v>0</v>
      </c>
      <c r="G42" s="71">
        <f>[1]Livelihoods!G42</f>
        <v>0</v>
      </c>
      <c r="H42" s="71">
        <f>[1]Livelihoods!H42</f>
        <v>0</v>
      </c>
      <c r="I42" s="71">
        <f>[1]Livelihoods!I42</f>
        <v>0</v>
      </c>
      <c r="J42" s="71">
        <f>[1]Livelihoods!J42</f>
        <v>0</v>
      </c>
      <c r="K42" s="71">
        <f>[1]Livelihoods!K42</f>
        <v>0</v>
      </c>
      <c r="L42" s="71">
        <f>[1]Livelihoods!L42</f>
        <v>0</v>
      </c>
      <c r="M42" s="71">
        <f>[1]Livelihoods!M42</f>
        <v>0</v>
      </c>
      <c r="N42" s="71">
        <f>[1]Livelihoods!N42</f>
        <v>0</v>
      </c>
      <c r="O42" s="71">
        <f>[1]Livelihoods!O42</f>
        <v>0</v>
      </c>
      <c r="P42" s="71">
        <f>[1]Livelihoods!P42</f>
        <v>0</v>
      </c>
      <c r="Q42" s="71">
        <f>[1]Livelihoods!Q42</f>
        <v>0</v>
      </c>
      <c r="R42" s="71">
        <f>[1]Livelihoods!R42</f>
        <v>0</v>
      </c>
      <c r="S42" s="71">
        <f>[1]Livelihoods!S42</f>
        <v>0</v>
      </c>
      <c r="T42" s="71">
        <f>[1]Livelihoods!T42</f>
        <v>0</v>
      </c>
    </row>
    <row r="43" spans="1:20">
      <c r="A43" t="s">
        <v>58</v>
      </c>
      <c r="B43" s="69" t="s">
        <v>105</v>
      </c>
      <c r="C43" s="70" t="s">
        <v>90</v>
      </c>
      <c r="D43" s="71">
        <f>[1]Livelihoods!D43</f>
        <v>0</v>
      </c>
      <c r="E43" s="71">
        <f>[1]Livelihoods!E43</f>
        <v>0</v>
      </c>
      <c r="F43" s="71">
        <f>[1]Livelihoods!F43</f>
        <v>8</v>
      </c>
      <c r="G43" s="71">
        <f>[1]Livelihoods!G43</f>
        <v>494</v>
      </c>
      <c r="H43" s="71">
        <f>[1]Livelihoods!H43</f>
        <v>7</v>
      </c>
      <c r="I43" s="71">
        <f>[1]Livelihoods!I43</f>
        <v>1</v>
      </c>
      <c r="J43" s="71">
        <f>[1]Livelihoods!J43</f>
        <v>0</v>
      </c>
      <c r="K43" s="71">
        <f>[1]Livelihoods!K43</f>
        <v>8</v>
      </c>
      <c r="L43" s="71">
        <f>[1]Livelihoods!L43</f>
        <v>494</v>
      </c>
      <c r="M43" s="71">
        <f>[1]Livelihoods!M43</f>
        <v>295</v>
      </c>
      <c r="N43" s="71">
        <f>[1]Livelihoods!N43</f>
        <v>0</v>
      </c>
      <c r="O43" s="71">
        <f>[1]Livelihoods!O43</f>
        <v>6</v>
      </c>
      <c r="P43" s="71">
        <f>[1]Livelihoods!P43</f>
        <v>6</v>
      </c>
      <c r="Q43" s="71">
        <f>[1]Livelihoods!Q43</f>
        <v>1097450</v>
      </c>
      <c r="R43" s="71">
        <f>[1]Livelihoods!R43</f>
        <v>6</v>
      </c>
      <c r="S43" s="71">
        <f>[1]Livelihoods!S43</f>
        <v>6</v>
      </c>
      <c r="T43" s="71">
        <f>[1]Livelihoods!T43</f>
        <v>494</v>
      </c>
    </row>
    <row r="44" spans="1:20">
      <c r="A44" t="s">
        <v>58</v>
      </c>
      <c r="B44" s="69" t="s">
        <v>105</v>
      </c>
      <c r="C44" s="70" t="s">
        <v>91</v>
      </c>
      <c r="D44" s="71">
        <f>[1]Livelihoods!D44</f>
        <v>0</v>
      </c>
      <c r="E44" s="71">
        <f>[1]Livelihoods!E44</f>
        <v>0</v>
      </c>
      <c r="F44" s="71">
        <f>[1]Livelihoods!F44</f>
        <v>10</v>
      </c>
      <c r="G44" s="71">
        <f>[1]Livelihoods!G44</f>
        <v>439</v>
      </c>
      <c r="H44" s="71">
        <f>[1]Livelihoods!H44</f>
        <v>0</v>
      </c>
      <c r="I44" s="71">
        <f>[1]Livelihoods!I44</f>
        <v>0</v>
      </c>
      <c r="J44" s="71">
        <f>[1]Livelihoods!J44</f>
        <v>0</v>
      </c>
      <c r="K44" s="71">
        <f>[1]Livelihoods!K44</f>
        <v>10</v>
      </c>
      <c r="L44" s="71">
        <f>[1]Livelihoods!L44</f>
        <v>439</v>
      </c>
      <c r="M44" s="71">
        <f>[1]Livelihoods!M44</f>
        <v>0</v>
      </c>
      <c r="N44" s="71">
        <f>[1]Livelihoods!N44</f>
        <v>0</v>
      </c>
      <c r="O44" s="71">
        <f>[1]Livelihoods!O44</f>
        <v>0</v>
      </c>
      <c r="P44" s="71">
        <f>[1]Livelihoods!P44</f>
        <v>0</v>
      </c>
      <c r="Q44" s="71">
        <f>[1]Livelihoods!Q44</f>
        <v>0</v>
      </c>
      <c r="R44" s="71">
        <f>[1]Livelihoods!R44</f>
        <v>0</v>
      </c>
      <c r="S44" s="71">
        <f>[1]Livelihoods!S44</f>
        <v>0</v>
      </c>
      <c r="T44" s="71">
        <f>[1]Livelihoods!T44</f>
        <v>0</v>
      </c>
    </row>
    <row r="45" spans="1:20">
      <c r="A45" t="s">
        <v>58</v>
      </c>
      <c r="B45" s="69" t="s">
        <v>105</v>
      </c>
      <c r="C45" s="70" t="s">
        <v>92</v>
      </c>
      <c r="D45" s="71">
        <f>[1]Livelihoods!D45</f>
        <v>4</v>
      </c>
      <c r="E45" s="71">
        <f>[1]Livelihoods!E45</f>
        <v>157</v>
      </c>
      <c r="F45" s="71">
        <f>[1]Livelihoods!F45</f>
        <v>2</v>
      </c>
      <c r="G45" s="71">
        <f>[1]Livelihoods!G45</f>
        <v>71</v>
      </c>
      <c r="H45" s="71">
        <f>[1]Livelihoods!H45</f>
        <v>0</v>
      </c>
      <c r="I45" s="71">
        <f>[1]Livelihoods!I45</f>
        <v>0</v>
      </c>
      <c r="J45" s="71">
        <f>[1]Livelihoods!J45</f>
        <v>0</v>
      </c>
      <c r="K45" s="71">
        <f>[1]Livelihoods!K45</f>
        <v>2</v>
      </c>
      <c r="L45" s="71">
        <f>[1]Livelihoods!L45</f>
        <v>71</v>
      </c>
      <c r="M45" s="71">
        <f>[1]Livelihoods!M45</f>
        <v>0</v>
      </c>
      <c r="N45" s="71">
        <f>[1]Livelihoods!N45</f>
        <v>0</v>
      </c>
      <c r="O45" s="71">
        <f>[1]Livelihoods!O45</f>
        <v>0</v>
      </c>
      <c r="P45" s="71">
        <f>[1]Livelihoods!P45</f>
        <v>0</v>
      </c>
      <c r="Q45" s="71">
        <f>[1]Livelihoods!Q45</f>
        <v>0</v>
      </c>
      <c r="R45" s="71">
        <f>[1]Livelihoods!R45</f>
        <v>0</v>
      </c>
      <c r="S45" s="71">
        <f>[1]Livelihoods!S45</f>
        <v>0</v>
      </c>
      <c r="T45" s="71">
        <f>[1]Livelihoods!T45</f>
        <v>0</v>
      </c>
    </row>
    <row r="46" spans="1:20">
      <c r="A46" s="71" t="s">
        <v>106</v>
      </c>
      <c r="B46" s="69" t="s">
        <v>107</v>
      </c>
      <c r="C46" s="70" t="s">
        <v>90</v>
      </c>
      <c r="D46" s="71">
        <f>[2]Livelihoods!D4</f>
        <v>196</v>
      </c>
      <c r="E46" s="71">
        <f>[2]Livelihoods!E4</f>
        <v>16135</v>
      </c>
      <c r="F46" s="71">
        <f>[2]Livelihoods!F4</f>
        <v>46</v>
      </c>
      <c r="G46" s="71">
        <f>[2]Livelihoods!G4</f>
        <v>3473</v>
      </c>
      <c r="H46" s="71">
        <f>[2]Livelihoods!H4</f>
        <v>46</v>
      </c>
      <c r="I46" s="71">
        <f>[2]Livelihoods!I4</f>
        <v>33</v>
      </c>
      <c r="J46" s="71">
        <f>[2]Livelihoods!J4</f>
        <v>2</v>
      </c>
      <c r="K46" s="71">
        <f>[2]Livelihoods!K4</f>
        <v>217</v>
      </c>
      <c r="L46" s="71">
        <f>[2]Livelihoods!L4</f>
        <v>17136</v>
      </c>
      <c r="M46" s="71">
        <f>[2]Livelihoods!M4</f>
        <v>14013</v>
      </c>
      <c r="N46" s="71">
        <f>[2]Livelihoods!N4</f>
        <v>0</v>
      </c>
      <c r="O46" s="71">
        <f>[2]Livelihoods!O4</f>
        <v>174</v>
      </c>
      <c r="P46" s="71">
        <f>[2]Livelihoods!P4</f>
        <v>174</v>
      </c>
      <c r="Q46" s="71">
        <f>[2]Livelihoods!Q4</f>
        <v>10064142</v>
      </c>
      <c r="R46" s="71">
        <f>[2]Livelihoods!R4</f>
        <v>157</v>
      </c>
      <c r="S46" s="71">
        <f>[2]Livelihoods!S4</f>
        <v>157</v>
      </c>
      <c r="T46" s="71">
        <f>[2]Livelihoods!T4</f>
        <v>11465</v>
      </c>
    </row>
    <row r="47" spans="1:20">
      <c r="A47" s="71" t="s">
        <v>106</v>
      </c>
      <c r="B47" s="69" t="s">
        <v>107</v>
      </c>
      <c r="C47" s="70" t="s">
        <v>91</v>
      </c>
      <c r="D47" s="71">
        <f>[2]Livelihoods!D5</f>
        <v>8</v>
      </c>
      <c r="E47" s="71">
        <f>[2]Livelihoods!E5</f>
        <v>377</v>
      </c>
      <c r="F47" s="71">
        <f>[2]Livelihoods!F5</f>
        <v>22</v>
      </c>
      <c r="G47" s="71">
        <f>[2]Livelihoods!G5</f>
        <v>1198</v>
      </c>
      <c r="H47" s="71">
        <f>[2]Livelihoods!H5</f>
        <v>7</v>
      </c>
      <c r="I47" s="71">
        <f>[2]Livelihoods!I5</f>
        <v>0</v>
      </c>
      <c r="J47" s="71">
        <f>[2]Livelihoods!J5</f>
        <v>0</v>
      </c>
      <c r="K47" s="71">
        <f>[2]Livelihoods!K5</f>
        <v>30</v>
      </c>
      <c r="L47" s="71">
        <f>[2]Livelihoods!L5</f>
        <v>1584</v>
      </c>
      <c r="M47" s="71">
        <f>[2]Livelihoods!M5</f>
        <v>0</v>
      </c>
      <c r="N47" s="71">
        <f>[2]Livelihoods!N5</f>
        <v>8294</v>
      </c>
      <c r="O47" s="71">
        <f>[2]Livelihoods!O5</f>
        <v>3</v>
      </c>
      <c r="P47" s="71">
        <f>[2]Livelihoods!P5</f>
        <v>3</v>
      </c>
      <c r="Q47" s="71">
        <f>[2]Livelihoods!Q5</f>
        <v>1908221</v>
      </c>
      <c r="R47" s="71">
        <f>[2]Livelihoods!R5</f>
        <v>3</v>
      </c>
      <c r="S47" s="71">
        <f>[2]Livelihoods!S5</f>
        <v>3</v>
      </c>
      <c r="T47" s="71">
        <f>[2]Livelihoods!T5</f>
        <v>186</v>
      </c>
    </row>
    <row r="48" spans="1:20">
      <c r="A48" s="71" t="s">
        <v>106</v>
      </c>
      <c r="B48" s="69" t="s">
        <v>107</v>
      </c>
      <c r="C48" s="70" t="s">
        <v>92</v>
      </c>
      <c r="D48" s="71">
        <f>[2]Livelihoods!D6</f>
        <v>11</v>
      </c>
      <c r="E48" s="71">
        <f>[2]Livelihoods!E6</f>
        <v>485</v>
      </c>
      <c r="F48" s="71">
        <f>[2]Livelihoods!F6</f>
        <v>0</v>
      </c>
      <c r="G48" s="71">
        <f>[2]Livelihoods!G6</f>
        <v>0</v>
      </c>
      <c r="H48" s="71">
        <f>[2]Livelihoods!H6</f>
        <v>4</v>
      </c>
      <c r="I48" s="71">
        <f>[2]Livelihoods!I6</f>
        <v>0</v>
      </c>
      <c r="J48" s="71">
        <f>[2]Livelihoods!J6</f>
        <v>0</v>
      </c>
      <c r="K48" s="71">
        <f>[2]Livelihoods!K6</f>
        <v>11</v>
      </c>
      <c r="L48" s="71">
        <f>[2]Livelihoods!L6</f>
        <v>485</v>
      </c>
      <c r="M48" s="71">
        <f>[2]Livelihoods!M6</f>
        <v>0</v>
      </c>
      <c r="N48" s="71">
        <f>[2]Livelihoods!N6</f>
        <v>0</v>
      </c>
      <c r="O48" s="71">
        <f>[2]Livelihoods!O6</f>
        <v>4</v>
      </c>
      <c r="P48" s="71">
        <f>[2]Livelihoods!P6</f>
        <v>4</v>
      </c>
      <c r="Q48" s="71">
        <f>[2]Livelihoods!Q6</f>
        <v>780982</v>
      </c>
      <c r="R48" s="71">
        <f>[2]Livelihoods!R6</f>
        <v>4</v>
      </c>
      <c r="S48" s="71">
        <f>[2]Livelihoods!S6</f>
        <v>4</v>
      </c>
      <c r="T48" s="71">
        <f>[2]Livelihoods!T6</f>
        <v>153</v>
      </c>
    </row>
    <row r="49" spans="1:20">
      <c r="A49" s="71" t="s">
        <v>106</v>
      </c>
      <c r="B49" s="69" t="s">
        <v>108</v>
      </c>
      <c r="C49" s="70" t="s">
        <v>90</v>
      </c>
      <c r="D49" s="71">
        <f>[2]Livelihoods!D7</f>
        <v>0</v>
      </c>
      <c r="E49" s="71">
        <f>[2]Livelihoods!E7</f>
        <v>0</v>
      </c>
      <c r="F49" s="71">
        <f>[2]Livelihoods!F7</f>
        <v>153</v>
      </c>
      <c r="G49" s="71">
        <f>[2]Livelihoods!G7</f>
        <v>8627</v>
      </c>
      <c r="H49" s="71">
        <f>[2]Livelihoods!H7</f>
        <v>153</v>
      </c>
      <c r="I49" s="71">
        <f>[2]Livelihoods!I7</f>
        <v>29</v>
      </c>
      <c r="J49" s="71">
        <f>[2]Livelihoods!J7</f>
        <v>7</v>
      </c>
      <c r="K49" s="71">
        <f>[2]Livelihoods!K7</f>
        <v>153</v>
      </c>
      <c r="L49" s="71">
        <f>[2]Livelihoods!L7</f>
        <v>8627</v>
      </c>
      <c r="M49" s="71">
        <f>[2]Livelihoods!M7</f>
        <v>5459</v>
      </c>
      <c r="N49" s="71">
        <f>[2]Livelihoods!N7</f>
        <v>0</v>
      </c>
      <c r="O49" s="71">
        <f>[2]Livelihoods!O7</f>
        <v>153</v>
      </c>
      <c r="P49" s="71">
        <f>[2]Livelihoods!P7</f>
        <v>153</v>
      </c>
      <c r="Q49" s="71">
        <f>[2]Livelihoods!Q7</f>
        <v>4322000</v>
      </c>
      <c r="R49" s="71">
        <f>[2]Livelihoods!R7</f>
        <v>153</v>
      </c>
      <c r="S49" s="71">
        <f>[2]Livelihoods!S7</f>
        <v>153</v>
      </c>
      <c r="T49" s="71">
        <f>[2]Livelihoods!T7</f>
        <v>8627</v>
      </c>
    </row>
    <row r="50" spans="1:20">
      <c r="A50" s="71" t="s">
        <v>106</v>
      </c>
      <c r="B50" s="69" t="s">
        <v>108</v>
      </c>
      <c r="C50" s="70" t="s">
        <v>91</v>
      </c>
      <c r="D50" s="71">
        <f>[2]Livelihoods!D8</f>
        <v>0</v>
      </c>
      <c r="E50" s="71">
        <f>[2]Livelihoods!E8</f>
        <v>0</v>
      </c>
      <c r="F50" s="71">
        <f>[2]Livelihoods!F8</f>
        <v>0</v>
      </c>
      <c r="G50" s="71">
        <f>[2]Livelihoods!G8</f>
        <v>0</v>
      </c>
      <c r="H50" s="71">
        <f>[2]Livelihoods!H8</f>
        <v>0</v>
      </c>
      <c r="I50" s="71">
        <f>[2]Livelihoods!I8</f>
        <v>0</v>
      </c>
      <c r="J50" s="71">
        <f>[2]Livelihoods!J8</f>
        <v>0</v>
      </c>
      <c r="K50" s="71">
        <f>[2]Livelihoods!K8</f>
        <v>0</v>
      </c>
      <c r="L50" s="71">
        <f>[2]Livelihoods!L8</f>
        <v>0</v>
      </c>
      <c r="M50" s="71">
        <f>[2]Livelihoods!M8</f>
        <v>0</v>
      </c>
      <c r="N50" s="71">
        <f>[2]Livelihoods!N8</f>
        <v>0</v>
      </c>
      <c r="O50" s="71">
        <f>[2]Livelihoods!O8</f>
        <v>0</v>
      </c>
      <c r="P50" s="71">
        <f>[2]Livelihoods!P8</f>
        <v>0</v>
      </c>
      <c r="Q50" s="71">
        <f>[2]Livelihoods!Q8</f>
        <v>0</v>
      </c>
      <c r="R50" s="71">
        <f>[2]Livelihoods!R8</f>
        <v>0</v>
      </c>
      <c r="S50" s="71">
        <f>[2]Livelihoods!S8</f>
        <v>0</v>
      </c>
      <c r="T50" s="71">
        <f>[2]Livelihoods!T8</f>
        <v>0</v>
      </c>
    </row>
    <row r="51" spans="1:20">
      <c r="A51" s="71" t="s">
        <v>106</v>
      </c>
      <c r="B51" s="69" t="s">
        <v>108</v>
      </c>
      <c r="C51" s="70" t="s">
        <v>92</v>
      </c>
      <c r="D51" s="71">
        <f>[2]Livelihoods!D9</f>
        <v>33</v>
      </c>
      <c r="E51" s="71">
        <f>[2]Livelihoods!E9</f>
        <v>1392</v>
      </c>
      <c r="F51" s="71">
        <f>[2]Livelihoods!F9</f>
        <v>25</v>
      </c>
      <c r="G51" s="71">
        <f>[2]Livelihoods!G9</f>
        <v>914</v>
      </c>
      <c r="H51" s="71">
        <f>[2]Livelihoods!H9</f>
        <v>0</v>
      </c>
      <c r="I51" s="71">
        <f>[2]Livelihoods!I9</f>
        <v>0</v>
      </c>
      <c r="J51" s="71">
        <f>[2]Livelihoods!J9</f>
        <v>0</v>
      </c>
      <c r="K51" s="71">
        <f>[2]Livelihoods!K9</f>
        <v>33</v>
      </c>
      <c r="L51" s="71">
        <f>[2]Livelihoods!L9</f>
        <v>1392</v>
      </c>
      <c r="M51" s="71">
        <f>[2]Livelihoods!M9</f>
        <v>0</v>
      </c>
      <c r="N51" s="71">
        <f>[2]Livelihoods!N9</f>
        <v>0</v>
      </c>
      <c r="O51" s="71">
        <f>[2]Livelihoods!O9</f>
        <v>25</v>
      </c>
      <c r="P51" s="71">
        <f>[2]Livelihoods!P9</f>
        <v>0</v>
      </c>
      <c r="Q51" s="71">
        <f>[2]Livelihoods!Q9</f>
        <v>0</v>
      </c>
      <c r="R51" s="71">
        <f>[2]Livelihoods!R9</f>
        <v>0</v>
      </c>
      <c r="S51" s="71">
        <f>[2]Livelihoods!S9</f>
        <v>0</v>
      </c>
      <c r="T51" s="71">
        <f>[2]Livelihoods!T9</f>
        <v>0</v>
      </c>
    </row>
    <row r="52" spans="1:20">
      <c r="A52" s="71" t="s">
        <v>106</v>
      </c>
      <c r="B52" s="69" t="s">
        <v>109</v>
      </c>
      <c r="C52" s="70" t="s">
        <v>90</v>
      </c>
      <c r="D52" s="71">
        <f>[2]Livelihoods!D10</f>
        <v>203</v>
      </c>
      <c r="E52" s="71">
        <f>[2]Livelihoods!E10</f>
        <v>12529</v>
      </c>
      <c r="F52" s="71">
        <f>[2]Livelihoods!F10</f>
        <v>123</v>
      </c>
      <c r="G52" s="71">
        <f>[2]Livelihoods!G10</f>
        <v>8674</v>
      </c>
      <c r="H52" s="71">
        <f>[2]Livelihoods!H10</f>
        <v>166</v>
      </c>
      <c r="I52" s="71">
        <f>[2]Livelihoods!I10</f>
        <v>14</v>
      </c>
      <c r="J52" s="71">
        <f>[2]Livelihoods!J10</f>
        <v>6</v>
      </c>
      <c r="K52" s="71">
        <f>[2]Livelihoods!K10</f>
        <v>326</v>
      </c>
      <c r="L52" s="71">
        <f>[2]Livelihoods!L10</f>
        <v>18666</v>
      </c>
      <c r="M52" s="71">
        <f>[2]Livelihoods!M10</f>
        <v>14926</v>
      </c>
      <c r="N52" s="71">
        <f>[2]Livelihoods!N10</f>
        <v>0</v>
      </c>
      <c r="O52" s="71">
        <f>[2]Livelihoods!O10</f>
        <v>270</v>
      </c>
      <c r="P52" s="71">
        <f>[2]Livelihoods!P10</f>
        <v>190</v>
      </c>
      <c r="Q52" s="71">
        <f>[2]Livelihoods!Q10</f>
        <v>7921700</v>
      </c>
      <c r="R52" s="71">
        <f>[2]Livelihoods!R10</f>
        <v>173</v>
      </c>
      <c r="S52" s="71">
        <f>[2]Livelihoods!S10</f>
        <v>173</v>
      </c>
      <c r="T52" s="71">
        <f>[2]Livelihoods!T10</f>
        <v>6756</v>
      </c>
    </row>
    <row r="53" spans="1:20">
      <c r="A53" s="71" t="s">
        <v>106</v>
      </c>
      <c r="B53" s="69" t="s">
        <v>109</v>
      </c>
      <c r="C53" s="70" t="s">
        <v>91</v>
      </c>
      <c r="D53" s="71">
        <f>[2]Livelihoods!D11</f>
        <v>40</v>
      </c>
      <c r="E53" s="71">
        <f>[2]Livelihoods!E11</f>
        <v>1932</v>
      </c>
      <c r="F53" s="71">
        <f>[2]Livelihoods!F11</f>
        <v>15</v>
      </c>
      <c r="G53" s="71">
        <f>[2]Livelihoods!G11</f>
        <v>667</v>
      </c>
      <c r="H53" s="71">
        <f>[2]Livelihoods!H11</f>
        <v>15</v>
      </c>
      <c r="I53" s="71">
        <f>[2]Livelihoods!I11</f>
        <v>3</v>
      </c>
      <c r="J53" s="71">
        <f>[2]Livelihoods!J11</f>
        <v>0</v>
      </c>
      <c r="K53" s="71">
        <f>[2]Livelihoods!K11</f>
        <v>0</v>
      </c>
      <c r="L53" s="71">
        <f>[2]Livelihoods!L11</f>
        <v>0</v>
      </c>
      <c r="M53" s="71">
        <f>[2]Livelihoods!M11</f>
        <v>0</v>
      </c>
      <c r="N53" s="71">
        <f>[2]Livelihoods!N11</f>
        <v>0</v>
      </c>
      <c r="O53" s="71">
        <f>[2]Livelihoods!O11</f>
        <v>0</v>
      </c>
      <c r="P53" s="71">
        <f>[2]Livelihoods!P11</f>
        <v>0</v>
      </c>
      <c r="Q53" s="71">
        <f>[2]Livelihoods!Q11</f>
        <v>0</v>
      </c>
      <c r="R53" s="71">
        <f>[2]Livelihoods!R11</f>
        <v>0</v>
      </c>
      <c r="S53" s="71">
        <f>[2]Livelihoods!S11</f>
        <v>0</v>
      </c>
      <c r="T53" s="71">
        <f>[2]Livelihoods!T11</f>
        <v>0</v>
      </c>
    </row>
    <row r="54" spans="1:20">
      <c r="A54" s="71" t="s">
        <v>106</v>
      </c>
      <c r="B54" s="69" t="s">
        <v>109</v>
      </c>
      <c r="C54" s="70" t="s">
        <v>92</v>
      </c>
      <c r="D54" s="71">
        <f>[2]Livelihoods!D12</f>
        <v>5</v>
      </c>
      <c r="E54" s="71">
        <f>[2]Livelihoods!E12</f>
        <v>218</v>
      </c>
      <c r="F54" s="71">
        <f>[2]Livelihoods!F12</f>
        <v>9</v>
      </c>
      <c r="G54" s="71">
        <f>[2]Livelihoods!G12</f>
        <v>374</v>
      </c>
      <c r="H54" s="71">
        <f>[2]Livelihoods!H12</f>
        <v>7</v>
      </c>
      <c r="I54" s="71">
        <f>[2]Livelihoods!I12</f>
        <v>0</v>
      </c>
      <c r="J54" s="71">
        <f>[2]Livelihoods!J12</f>
        <v>0</v>
      </c>
      <c r="K54" s="71">
        <f>[2]Livelihoods!K12</f>
        <v>18</v>
      </c>
      <c r="L54" s="71">
        <f>[2]Livelihoods!L12</f>
        <v>782</v>
      </c>
      <c r="M54" s="71">
        <f>[2]Livelihoods!M12</f>
        <v>0</v>
      </c>
      <c r="N54" s="71">
        <f>[2]Livelihoods!N12</f>
        <v>0</v>
      </c>
      <c r="O54" s="71">
        <f>[2]Livelihoods!O12</f>
        <v>18</v>
      </c>
      <c r="P54" s="71">
        <f>[2]Livelihoods!P12</f>
        <v>9</v>
      </c>
      <c r="Q54" s="71">
        <f>[2]Livelihoods!Q12</f>
        <v>1012100</v>
      </c>
      <c r="R54" s="71">
        <f>[2]Livelihoods!R12</f>
        <v>2</v>
      </c>
      <c r="S54" s="71">
        <f>[2]Livelihoods!S12</f>
        <v>2</v>
      </c>
      <c r="T54" s="71">
        <f>[2]Livelihoods!T12</f>
        <v>2</v>
      </c>
    </row>
    <row r="55" spans="1:20">
      <c r="A55" s="71" t="s">
        <v>106</v>
      </c>
      <c r="B55" s="69" t="s">
        <v>118</v>
      </c>
      <c r="C55" s="70" t="s">
        <v>90</v>
      </c>
      <c r="D55" s="71">
        <f>[2]Livelihoods!D13</f>
        <v>0</v>
      </c>
      <c r="E55" s="71">
        <f>[2]Livelihoods!E13</f>
        <v>0</v>
      </c>
      <c r="F55" s="71">
        <f>[2]Livelihoods!F13</f>
        <v>0</v>
      </c>
      <c r="G55" s="71">
        <f>[2]Livelihoods!G13</f>
        <v>0</v>
      </c>
      <c r="H55" s="71">
        <f>[2]Livelihoods!H13</f>
        <v>84</v>
      </c>
      <c r="I55" s="71">
        <f>[2]Livelihoods!I13</f>
        <v>13</v>
      </c>
      <c r="J55" s="71">
        <f>[2]Livelihoods!J13</f>
        <v>0</v>
      </c>
      <c r="K55" s="71">
        <f>[2]Livelihoods!K13</f>
        <v>84</v>
      </c>
      <c r="L55" s="71">
        <f>[2]Livelihoods!L13</f>
        <v>6158</v>
      </c>
      <c r="M55" s="71">
        <f>[2]Livelihoods!M13</f>
        <v>2144</v>
      </c>
      <c r="N55" s="71">
        <f>[2]Livelihoods!N13</f>
        <v>0</v>
      </c>
      <c r="O55" s="71">
        <f>[2]Livelihoods!O13</f>
        <v>84</v>
      </c>
      <c r="P55" s="71">
        <f>[2]Livelihoods!P13</f>
        <v>84</v>
      </c>
      <c r="Q55" s="71">
        <f>[2]Livelihoods!Q13</f>
        <v>5449470</v>
      </c>
      <c r="R55" s="71">
        <f>[2]Livelihoods!R13</f>
        <v>84</v>
      </c>
      <c r="S55" s="71">
        <f>[2]Livelihoods!S13</f>
        <v>84</v>
      </c>
      <c r="T55" s="71">
        <f>[2]Livelihoods!T13</f>
        <v>84</v>
      </c>
    </row>
    <row r="56" spans="1:20">
      <c r="A56" s="71" t="s">
        <v>106</v>
      </c>
      <c r="B56" s="69" t="s">
        <v>118</v>
      </c>
      <c r="C56" s="70" t="s">
        <v>91</v>
      </c>
      <c r="D56" s="71">
        <f>[2]Livelihoods!D14</f>
        <v>0</v>
      </c>
      <c r="E56" s="71">
        <f>[2]Livelihoods!E14</f>
        <v>0</v>
      </c>
      <c r="F56" s="71">
        <f>[2]Livelihoods!F14</f>
        <v>0</v>
      </c>
      <c r="G56" s="71">
        <f>[2]Livelihoods!G14</f>
        <v>0</v>
      </c>
      <c r="H56" s="71">
        <f>[2]Livelihoods!H14</f>
        <v>0</v>
      </c>
      <c r="I56" s="71">
        <f>[2]Livelihoods!I14</f>
        <v>0</v>
      </c>
      <c r="J56" s="71">
        <f>[2]Livelihoods!J14</f>
        <v>0</v>
      </c>
      <c r="K56" s="71">
        <f>[2]Livelihoods!K14</f>
        <v>0</v>
      </c>
      <c r="L56" s="71">
        <f>[2]Livelihoods!L14</f>
        <v>0</v>
      </c>
      <c r="M56" s="71">
        <f>[2]Livelihoods!M14</f>
        <v>0</v>
      </c>
      <c r="N56" s="71">
        <f>[2]Livelihoods!N14</f>
        <v>0</v>
      </c>
      <c r="O56" s="71">
        <f>[2]Livelihoods!O14</f>
        <v>0</v>
      </c>
      <c r="P56" s="71">
        <f>[2]Livelihoods!P14</f>
        <v>0</v>
      </c>
      <c r="Q56" s="71">
        <f>[2]Livelihoods!Q14</f>
        <v>0</v>
      </c>
      <c r="R56" s="71">
        <f>[2]Livelihoods!R14</f>
        <v>0</v>
      </c>
      <c r="S56" s="71">
        <f>[2]Livelihoods!S14</f>
        <v>0</v>
      </c>
      <c r="T56" s="71">
        <f>[2]Livelihoods!T14</f>
        <v>0</v>
      </c>
    </row>
    <row r="57" spans="1:20">
      <c r="A57" s="71" t="s">
        <v>106</v>
      </c>
      <c r="B57" s="69" t="s">
        <v>118</v>
      </c>
      <c r="C57" s="70" t="s">
        <v>92</v>
      </c>
      <c r="D57" s="71">
        <f>[2]Livelihoods!D15</f>
        <v>5</v>
      </c>
      <c r="E57" s="71">
        <f>[2]Livelihoods!E15</f>
        <v>243</v>
      </c>
      <c r="F57" s="71">
        <f>[2]Livelihoods!F15</f>
        <v>84</v>
      </c>
      <c r="G57" s="71">
        <f>[2]Livelihoods!G15</f>
        <v>6158</v>
      </c>
      <c r="H57" s="71">
        <f>[2]Livelihoods!H15</f>
        <v>0</v>
      </c>
      <c r="I57" s="71">
        <f>[2]Livelihoods!I15</f>
        <v>0</v>
      </c>
      <c r="J57" s="71">
        <f>[2]Livelihoods!J15</f>
        <v>0</v>
      </c>
      <c r="K57" s="71">
        <f>[2]Livelihoods!K15</f>
        <v>5</v>
      </c>
      <c r="L57" s="71">
        <f>[2]Livelihoods!L15</f>
        <v>243</v>
      </c>
      <c r="M57" s="71">
        <f>[2]Livelihoods!M15</f>
        <v>0</v>
      </c>
      <c r="N57" s="71">
        <f>[2]Livelihoods!N15</f>
        <v>0</v>
      </c>
      <c r="O57" s="71">
        <f>[2]Livelihoods!O15</f>
        <v>0</v>
      </c>
      <c r="P57" s="71">
        <f>[2]Livelihoods!P15</f>
        <v>0</v>
      </c>
      <c r="Q57" s="71">
        <f>[2]Livelihoods!Q15</f>
        <v>0</v>
      </c>
      <c r="R57" s="71">
        <f>[2]Livelihoods!R15</f>
        <v>0</v>
      </c>
      <c r="S57" s="71">
        <f>[2]Livelihoods!S15</f>
        <v>0</v>
      </c>
      <c r="T57" s="71">
        <f>[2]Livelihoods!T15</f>
        <v>0</v>
      </c>
    </row>
    <row r="58" spans="1:20">
      <c r="A58" s="71" t="s">
        <v>106</v>
      </c>
      <c r="B58" s="69" t="s">
        <v>110</v>
      </c>
      <c r="C58" s="70" t="s">
        <v>90</v>
      </c>
      <c r="D58" s="71">
        <f>[2]Livelihoods!D16</f>
        <v>132</v>
      </c>
      <c r="E58" s="71">
        <f>[2]Livelihoods!E16</f>
        <v>5406</v>
      </c>
      <c r="F58" s="71">
        <f>[2]Livelihoods!F16</f>
        <v>18</v>
      </c>
      <c r="G58" s="71">
        <f>[2]Livelihoods!G16</f>
        <v>651</v>
      </c>
      <c r="H58" s="71">
        <f>[2]Livelihoods!H16</f>
        <v>12</v>
      </c>
      <c r="I58" s="71">
        <f>[2]Livelihoods!I16</f>
        <v>5</v>
      </c>
      <c r="J58" s="71">
        <f>[2]Livelihoods!J16</f>
        <v>4</v>
      </c>
      <c r="K58" s="71">
        <f>[2]Livelihoods!K16</f>
        <v>74</v>
      </c>
      <c r="L58" s="71">
        <f>[2]Livelihoods!L16</f>
        <v>2890</v>
      </c>
      <c r="M58" s="71">
        <f>[2]Livelihoods!M16</f>
        <v>818</v>
      </c>
      <c r="N58" s="71">
        <f>[2]Livelihoods!N16</f>
        <v>0</v>
      </c>
      <c r="O58" s="71">
        <f>[2]Livelihoods!O16</f>
        <v>72</v>
      </c>
      <c r="P58" s="71">
        <f>[2]Livelihoods!P16</f>
        <v>72</v>
      </c>
      <c r="Q58" s="71">
        <f>[2]Livelihoods!Q16</f>
        <v>2426310</v>
      </c>
      <c r="R58" s="71">
        <f>[2]Livelihoods!R16</f>
        <v>65</v>
      </c>
      <c r="S58" s="71">
        <f>[2]Livelihoods!S16</f>
        <v>65</v>
      </c>
      <c r="T58" s="71">
        <f>[2]Livelihoods!T16</f>
        <v>123</v>
      </c>
    </row>
    <row r="59" spans="1:20">
      <c r="A59" s="71" t="s">
        <v>106</v>
      </c>
      <c r="B59" s="69" t="s">
        <v>110</v>
      </c>
      <c r="C59" s="70" t="s">
        <v>91</v>
      </c>
      <c r="D59" s="71">
        <f>[2]Livelihoods!D17</f>
        <v>67</v>
      </c>
      <c r="E59" s="71">
        <f>[2]Livelihoods!E17</f>
        <v>3111</v>
      </c>
      <c r="F59" s="71">
        <f>[2]Livelihoods!F17</f>
        <v>57</v>
      </c>
      <c r="G59" s="71">
        <f>[2]Livelihoods!G17</f>
        <v>2359</v>
      </c>
      <c r="H59" s="71">
        <f>[2]Livelihoods!H17</f>
        <v>44</v>
      </c>
      <c r="I59" s="71">
        <f>[2]Livelihoods!I17</f>
        <v>0</v>
      </c>
      <c r="J59" s="71">
        <f>[2]Livelihoods!J17</f>
        <v>0</v>
      </c>
      <c r="K59" s="71">
        <f>[2]Livelihoods!K17</f>
        <v>76</v>
      </c>
      <c r="L59" s="71">
        <f>[2]Livelihoods!L17</f>
        <v>3579</v>
      </c>
      <c r="M59" s="71">
        <f>[2]Livelihoods!M17</f>
        <v>0</v>
      </c>
      <c r="N59" s="71">
        <f>[2]Livelihoods!N17</f>
        <v>0</v>
      </c>
      <c r="O59" s="71">
        <f>[2]Livelihoods!O17</f>
        <v>46</v>
      </c>
      <c r="P59" s="71">
        <f>[2]Livelihoods!P17</f>
        <v>40</v>
      </c>
      <c r="Q59" s="71">
        <f>[2]Livelihoods!Q17</f>
        <v>13839501</v>
      </c>
      <c r="R59" s="71">
        <f>[2]Livelihoods!R17</f>
        <v>0</v>
      </c>
      <c r="S59" s="71">
        <f>[2]Livelihoods!S17</f>
        <v>0</v>
      </c>
      <c r="T59" s="71">
        <f>[2]Livelihoods!T17</f>
        <v>0</v>
      </c>
    </row>
    <row r="60" spans="1:20">
      <c r="A60" s="71" t="s">
        <v>106</v>
      </c>
      <c r="B60" s="69" t="s">
        <v>110</v>
      </c>
      <c r="C60" s="70" t="s">
        <v>92</v>
      </c>
      <c r="D60" s="71">
        <f>[2]Livelihoods!D18</f>
        <v>9</v>
      </c>
      <c r="E60" s="71">
        <f>[2]Livelihoods!E18</f>
        <v>478</v>
      </c>
      <c r="F60" s="71">
        <f>[2]Livelihoods!F18</f>
        <v>3</v>
      </c>
      <c r="G60" s="71">
        <f>[2]Livelihoods!G18</f>
        <v>91</v>
      </c>
      <c r="H60" s="71">
        <f>[2]Livelihoods!H18</f>
        <v>3</v>
      </c>
      <c r="I60" s="71">
        <f>[2]Livelihoods!I18</f>
        <v>0</v>
      </c>
      <c r="J60" s="71">
        <f>[2]Livelihoods!J18</f>
        <v>0</v>
      </c>
      <c r="K60" s="71">
        <f>[2]Livelihoods!K18</f>
        <v>12</v>
      </c>
      <c r="L60" s="71">
        <f>[2]Livelihoods!L18</f>
        <v>569</v>
      </c>
      <c r="M60" s="71">
        <f>[2]Livelihoods!M18</f>
        <v>0</v>
      </c>
      <c r="N60" s="71">
        <f>[2]Livelihoods!N18</f>
        <v>0</v>
      </c>
      <c r="O60" s="71">
        <f>[2]Livelihoods!O18</f>
        <v>3</v>
      </c>
      <c r="P60" s="71">
        <f>[2]Livelihoods!P18</f>
        <v>8</v>
      </c>
      <c r="Q60" s="71">
        <f>[2]Livelihoods!Q18</f>
        <v>322800</v>
      </c>
      <c r="R60" s="71">
        <f>[2]Livelihoods!R18</f>
        <v>0</v>
      </c>
      <c r="S60" s="71">
        <f>[2]Livelihoods!S18</f>
        <v>0</v>
      </c>
      <c r="T60" s="71">
        <f>[2]Livelihoods!T18</f>
        <v>0</v>
      </c>
    </row>
    <row r="61" spans="1:20">
      <c r="A61" s="71" t="s">
        <v>106</v>
      </c>
      <c r="B61" s="69" t="s">
        <v>111</v>
      </c>
      <c r="C61" s="70" t="s">
        <v>90</v>
      </c>
      <c r="D61" s="71">
        <f>[2]Livelihoods!D19</f>
        <v>69</v>
      </c>
      <c r="E61" s="71">
        <f>[2]Livelihoods!E19</f>
        <v>550</v>
      </c>
      <c r="F61" s="71">
        <f>[2]Livelihoods!F19</f>
        <v>48</v>
      </c>
      <c r="G61" s="71">
        <f>[2]Livelihoods!G19</f>
        <v>2780</v>
      </c>
      <c r="H61" s="71">
        <f>[2]Livelihoods!H19</f>
        <v>28</v>
      </c>
      <c r="I61" s="71">
        <f>[2]Livelihoods!I19</f>
        <v>0</v>
      </c>
      <c r="J61" s="71">
        <f>[2]Livelihoods!J19</f>
        <v>0</v>
      </c>
      <c r="K61" s="71">
        <f>[2]Livelihoods!K19</f>
        <v>94</v>
      </c>
      <c r="L61" s="71">
        <f>[2]Livelihoods!L19</f>
        <v>5809</v>
      </c>
      <c r="M61" s="71">
        <f>[2]Livelihoods!M19</f>
        <v>2867</v>
      </c>
      <c r="N61" s="71">
        <f>[2]Livelihoods!N19</f>
        <v>0</v>
      </c>
      <c r="O61" s="71">
        <f>[2]Livelihoods!O19</f>
        <v>72</v>
      </c>
      <c r="P61" s="71">
        <f>[2]Livelihoods!P19</f>
        <v>15</v>
      </c>
      <c r="Q61" s="71">
        <f>[2]Livelihoods!Q19</f>
        <v>421140</v>
      </c>
      <c r="R61" s="71">
        <f>[2]Livelihoods!R19</f>
        <v>66</v>
      </c>
      <c r="S61" s="71">
        <f>[2]Livelihoods!S19</f>
        <v>65</v>
      </c>
      <c r="T61" s="71">
        <f>[2]Livelihoods!T19</f>
        <v>3851</v>
      </c>
    </row>
    <row r="62" spans="1:20">
      <c r="A62" s="71" t="s">
        <v>106</v>
      </c>
      <c r="B62" s="69" t="s">
        <v>111</v>
      </c>
      <c r="C62" s="70" t="s">
        <v>91</v>
      </c>
      <c r="D62" s="71">
        <f>[2]Livelihoods!D20</f>
        <v>18</v>
      </c>
      <c r="E62" s="71">
        <f>[2]Livelihoods!E20</f>
        <v>200</v>
      </c>
      <c r="F62" s="71">
        <f>[2]Livelihoods!F20</f>
        <v>22</v>
      </c>
      <c r="G62" s="71">
        <f>[2]Livelihoods!G20</f>
        <v>729</v>
      </c>
      <c r="H62" s="71">
        <f>[2]Livelihoods!H20</f>
        <v>4</v>
      </c>
      <c r="I62" s="71">
        <f>[2]Livelihoods!I20</f>
        <v>0</v>
      </c>
      <c r="J62" s="71">
        <f>[2]Livelihoods!J20</f>
        <v>0</v>
      </c>
      <c r="K62" s="71">
        <f>[2]Livelihoods!K20</f>
        <v>9</v>
      </c>
      <c r="L62" s="71">
        <f>[2]Livelihoods!L20</f>
        <v>450</v>
      </c>
      <c r="M62" s="71">
        <f>[2]Livelihoods!M20</f>
        <v>0</v>
      </c>
      <c r="N62" s="71">
        <f>[2]Livelihoods!N20</f>
        <v>8800</v>
      </c>
      <c r="O62" s="71">
        <f>[2]Livelihoods!O20</f>
        <v>9</v>
      </c>
      <c r="P62" s="71">
        <f>[2]Livelihoods!P20</f>
        <v>6</v>
      </c>
      <c r="Q62" s="71">
        <f>[2]Livelihoods!Q20</f>
        <v>3356680</v>
      </c>
      <c r="R62" s="71">
        <f>[2]Livelihoods!R20</f>
        <v>3</v>
      </c>
      <c r="S62" s="71">
        <f>[2]Livelihoods!S20</f>
        <v>2</v>
      </c>
      <c r="T62" s="71">
        <f>[2]Livelihoods!T20</f>
        <v>200</v>
      </c>
    </row>
    <row r="63" spans="1:20">
      <c r="A63" s="71" t="s">
        <v>106</v>
      </c>
      <c r="B63" s="69" t="s">
        <v>111</v>
      </c>
      <c r="C63" s="70" t="s">
        <v>92</v>
      </c>
      <c r="D63" s="71">
        <f>[2]Livelihoods!D21</f>
        <v>0</v>
      </c>
      <c r="E63" s="71">
        <f>[2]Livelihoods!E21</f>
        <v>0</v>
      </c>
      <c r="F63" s="71">
        <f>[2]Livelihoods!F21</f>
        <v>0</v>
      </c>
      <c r="G63" s="71">
        <f>[2]Livelihoods!G21</f>
        <v>0</v>
      </c>
      <c r="H63" s="71">
        <f>[2]Livelihoods!H21</f>
        <v>0</v>
      </c>
      <c r="I63" s="71">
        <f>[2]Livelihoods!I21</f>
        <v>0</v>
      </c>
      <c r="J63" s="71">
        <f>[2]Livelihoods!J21</f>
        <v>0</v>
      </c>
      <c r="K63" s="71">
        <f>[2]Livelihoods!K21</f>
        <v>0</v>
      </c>
      <c r="L63" s="71">
        <f>[2]Livelihoods!L21</f>
        <v>0</v>
      </c>
      <c r="M63" s="71">
        <f>[2]Livelihoods!M21</f>
        <v>0</v>
      </c>
      <c r="N63" s="71">
        <f>[2]Livelihoods!N21</f>
        <v>0</v>
      </c>
      <c r="O63" s="71">
        <f>[2]Livelihoods!O21</f>
        <v>0</v>
      </c>
      <c r="P63" s="71">
        <f>[2]Livelihoods!P21</f>
        <v>0</v>
      </c>
      <c r="Q63" s="71">
        <f>[2]Livelihoods!Q21</f>
        <v>0</v>
      </c>
      <c r="R63" s="71">
        <f>[2]Livelihoods!R21</f>
        <v>0</v>
      </c>
      <c r="S63" s="71">
        <f>[2]Livelihoods!S21</f>
        <v>0</v>
      </c>
      <c r="T63" s="71">
        <f>[2]Livelihoods!T21</f>
        <v>0</v>
      </c>
    </row>
    <row r="64" spans="1:20">
      <c r="A64" s="71" t="s">
        <v>106</v>
      </c>
      <c r="B64" s="69" t="s">
        <v>112</v>
      </c>
      <c r="C64" s="70" t="s">
        <v>90</v>
      </c>
      <c r="D64" s="71">
        <f>[2]Livelihoods!D22</f>
        <v>132</v>
      </c>
      <c r="E64" s="71">
        <f>[2]Livelihoods!E22</f>
        <v>9180</v>
      </c>
      <c r="F64" s="71">
        <f>[2]Livelihoods!F22</f>
        <v>32</v>
      </c>
      <c r="G64" s="71">
        <f>[2]Livelihoods!G22</f>
        <v>2489</v>
      </c>
      <c r="H64" s="71">
        <f>[2]Livelihoods!H22</f>
        <v>164</v>
      </c>
      <c r="I64" s="71">
        <f>[2]Livelihoods!I22</f>
        <v>35</v>
      </c>
      <c r="J64" s="71">
        <f>[2]Livelihoods!J22</f>
        <v>6</v>
      </c>
      <c r="K64" s="71">
        <f>[2]Livelihoods!K22</f>
        <v>164</v>
      </c>
      <c r="L64" s="71">
        <f>[2]Livelihoods!L22</f>
        <v>11667</v>
      </c>
      <c r="M64" s="71">
        <f>[2]Livelihoods!M22</f>
        <v>8615</v>
      </c>
      <c r="N64" s="71">
        <f>[2]Livelihoods!N22</f>
        <v>0</v>
      </c>
      <c r="O64" s="71">
        <f>[2]Livelihoods!O22</f>
        <v>164</v>
      </c>
      <c r="P64" s="71">
        <f>[2]Livelihoods!P22</f>
        <v>164</v>
      </c>
      <c r="Q64" s="71">
        <f>[2]Livelihoods!Q22</f>
        <v>5177375</v>
      </c>
      <c r="R64" s="71">
        <f>[2]Livelihoods!R22</f>
        <v>0</v>
      </c>
      <c r="S64" s="71">
        <f>[2]Livelihoods!S22</f>
        <v>0</v>
      </c>
      <c r="T64" s="71">
        <f>[2]Livelihoods!T22</f>
        <v>130</v>
      </c>
    </row>
    <row r="65" spans="1:20">
      <c r="A65" s="71" t="s">
        <v>106</v>
      </c>
      <c r="B65" s="69" t="s">
        <v>112</v>
      </c>
      <c r="C65" s="70" t="s">
        <v>91</v>
      </c>
      <c r="D65" s="71">
        <f>[2]Livelihoods!D23</f>
        <v>0</v>
      </c>
      <c r="E65" s="71">
        <f>[2]Livelihoods!E23</f>
        <v>0</v>
      </c>
      <c r="F65" s="71">
        <f>[2]Livelihoods!F23</f>
        <v>0</v>
      </c>
      <c r="G65" s="71">
        <f>[2]Livelihoods!G23</f>
        <v>0</v>
      </c>
      <c r="H65" s="71">
        <f>[2]Livelihoods!H23</f>
        <v>0</v>
      </c>
      <c r="I65" s="71">
        <f>[2]Livelihoods!I23</f>
        <v>0</v>
      </c>
      <c r="J65" s="71">
        <f>[2]Livelihoods!J23</f>
        <v>0</v>
      </c>
      <c r="K65" s="71">
        <f>[2]Livelihoods!K23</f>
        <v>0</v>
      </c>
      <c r="L65" s="71">
        <f>[2]Livelihoods!L23</f>
        <v>0</v>
      </c>
      <c r="M65" s="71">
        <f>[2]Livelihoods!M23</f>
        <v>0</v>
      </c>
      <c r="N65" s="71">
        <f>[2]Livelihoods!N23</f>
        <v>0</v>
      </c>
      <c r="O65" s="71">
        <f>[2]Livelihoods!O23</f>
        <v>0</v>
      </c>
      <c r="P65" s="71">
        <f>[2]Livelihoods!P23</f>
        <v>0</v>
      </c>
      <c r="Q65" s="71">
        <f>[2]Livelihoods!Q23</f>
        <v>0</v>
      </c>
      <c r="R65" s="71">
        <f>[2]Livelihoods!R23</f>
        <v>0</v>
      </c>
      <c r="S65" s="71">
        <f>[2]Livelihoods!S23</f>
        <v>0</v>
      </c>
      <c r="T65" s="71">
        <f>[2]Livelihoods!T23</f>
        <v>0</v>
      </c>
    </row>
    <row r="66" spans="1:20">
      <c r="A66" s="71" t="s">
        <v>106</v>
      </c>
      <c r="B66" s="69" t="s">
        <v>112</v>
      </c>
      <c r="C66" s="70" t="s">
        <v>92</v>
      </c>
      <c r="D66" s="71">
        <f>[2]Livelihoods!D24</f>
        <v>9</v>
      </c>
      <c r="E66" s="71">
        <f>[2]Livelihoods!E24</f>
        <v>957</v>
      </c>
      <c r="F66" s="71">
        <f>[2]Livelihoods!F24</f>
        <v>5</v>
      </c>
      <c r="G66" s="71">
        <f>[2]Livelihoods!G24</f>
        <v>176</v>
      </c>
      <c r="H66" s="71">
        <f>[2]Livelihoods!H24</f>
        <v>0</v>
      </c>
      <c r="I66" s="71">
        <f>[2]Livelihoods!I24</f>
        <v>0</v>
      </c>
      <c r="J66" s="71">
        <f>[2]Livelihoods!J24</f>
        <v>0</v>
      </c>
      <c r="K66" s="71">
        <f>[2]Livelihoods!K24</f>
        <v>14</v>
      </c>
      <c r="L66" s="71">
        <f>[2]Livelihoods!L24</f>
        <v>1133</v>
      </c>
      <c r="M66" s="71">
        <f>[2]Livelihoods!M24</f>
        <v>0</v>
      </c>
      <c r="N66" s="71">
        <f>[2]Livelihoods!N24</f>
        <v>0</v>
      </c>
      <c r="O66" s="71">
        <f>[2]Livelihoods!O24</f>
        <v>5</v>
      </c>
      <c r="P66" s="71">
        <f>[2]Livelihoods!P24</f>
        <v>5</v>
      </c>
      <c r="Q66" s="71">
        <f>[2]Livelihoods!Q24</f>
        <v>2234800</v>
      </c>
      <c r="R66" s="71">
        <f>[2]Livelihoods!R24</f>
        <v>0</v>
      </c>
      <c r="S66" s="71">
        <f>[2]Livelihoods!S24</f>
        <v>0</v>
      </c>
      <c r="T66" s="71">
        <f>[2]Livelihoods!T24</f>
        <v>0</v>
      </c>
    </row>
    <row r="67" spans="1:20">
      <c r="A67" s="71" t="s">
        <v>106</v>
      </c>
      <c r="B67" s="69" t="s">
        <v>113</v>
      </c>
      <c r="C67" s="70" t="s">
        <v>90</v>
      </c>
      <c r="D67" s="71">
        <f>[2]Livelihoods!D25</f>
        <v>79</v>
      </c>
      <c r="E67" s="71">
        <f>[2]Livelihoods!E25</f>
        <v>5757</v>
      </c>
      <c r="F67" s="71">
        <f>[2]Livelihoods!F25</f>
        <v>0</v>
      </c>
      <c r="G67" s="71">
        <f>[2]Livelihoods!G25</f>
        <v>0</v>
      </c>
      <c r="H67" s="71">
        <f>[2]Livelihoods!H25</f>
        <v>65</v>
      </c>
      <c r="I67" s="71">
        <f>[2]Livelihoods!I25</f>
        <v>5</v>
      </c>
      <c r="J67" s="71">
        <f>[2]Livelihoods!J25</f>
        <v>4</v>
      </c>
      <c r="K67" s="71">
        <f>[2]Livelihoods!K25</f>
        <v>79</v>
      </c>
      <c r="L67" s="71">
        <f>[2]Livelihoods!L25</f>
        <v>5757</v>
      </c>
      <c r="M67" s="71">
        <f>[2]Livelihoods!M25</f>
        <v>2674.5</v>
      </c>
      <c r="N67" s="71">
        <f>[2]Livelihoods!N25</f>
        <v>1330</v>
      </c>
      <c r="O67" s="71">
        <f>[2]Livelihoods!O25</f>
        <v>25</v>
      </c>
      <c r="P67" s="71">
        <f>[2]Livelihoods!P25</f>
        <v>25</v>
      </c>
      <c r="Q67" s="71">
        <f>[2]Livelihoods!Q25</f>
        <v>1428966</v>
      </c>
      <c r="R67" s="71">
        <f>[2]Livelihoods!R25</f>
        <v>1</v>
      </c>
      <c r="S67" s="71">
        <f>[2]Livelihoods!S25</f>
        <v>25</v>
      </c>
      <c r="T67" s="71">
        <f>[2]Livelihoods!T25</f>
        <v>10101</v>
      </c>
    </row>
    <row r="68" spans="1:20">
      <c r="A68" s="71" t="s">
        <v>106</v>
      </c>
      <c r="B68" s="69" t="s">
        <v>113</v>
      </c>
      <c r="C68" s="70" t="s">
        <v>91</v>
      </c>
      <c r="D68" s="71">
        <f>[2]Livelihoods!D26</f>
        <v>0</v>
      </c>
      <c r="E68" s="71">
        <f>[2]Livelihoods!E26</f>
        <v>0</v>
      </c>
      <c r="F68" s="71">
        <f>[2]Livelihoods!F26</f>
        <v>23</v>
      </c>
      <c r="G68" s="71">
        <f>[2]Livelihoods!G26</f>
        <v>891</v>
      </c>
      <c r="H68" s="71">
        <f>[2]Livelihoods!H26</f>
        <v>0</v>
      </c>
      <c r="I68" s="71">
        <f>[2]Livelihoods!I26</f>
        <v>0</v>
      </c>
      <c r="J68" s="71">
        <f>[2]Livelihoods!J26</f>
        <v>0</v>
      </c>
      <c r="K68" s="71">
        <f>[2]Livelihoods!K26</f>
        <v>9</v>
      </c>
      <c r="L68" s="71">
        <f>[2]Livelihoods!L26</f>
        <v>370</v>
      </c>
      <c r="M68" s="71">
        <f>[2]Livelihoods!M26</f>
        <v>0</v>
      </c>
      <c r="N68" s="71">
        <f>[2]Livelihoods!N26</f>
        <v>0</v>
      </c>
      <c r="O68" s="71">
        <f>[2]Livelihoods!O26</f>
        <v>0</v>
      </c>
      <c r="P68" s="71">
        <f>[2]Livelihoods!P26</f>
        <v>0</v>
      </c>
      <c r="Q68" s="71">
        <f>[2]Livelihoods!Q26</f>
        <v>0</v>
      </c>
      <c r="R68" s="71">
        <f>[2]Livelihoods!R26</f>
        <v>0</v>
      </c>
      <c r="S68" s="71">
        <f>[2]Livelihoods!S26</f>
        <v>0</v>
      </c>
      <c r="T68" s="71">
        <f>[2]Livelihoods!T26</f>
        <v>370</v>
      </c>
    </row>
    <row r="69" spans="1:20">
      <c r="A69" s="71" t="s">
        <v>106</v>
      </c>
      <c r="B69" s="69" t="s">
        <v>113</v>
      </c>
      <c r="C69" s="70" t="s">
        <v>92</v>
      </c>
      <c r="D69" s="71">
        <f>[2]Livelihoods!D27</f>
        <v>2</v>
      </c>
      <c r="E69" s="71">
        <f>[2]Livelihoods!E27</f>
        <v>160</v>
      </c>
      <c r="F69" s="71">
        <f>[2]Livelihoods!F27</f>
        <v>7</v>
      </c>
      <c r="G69" s="71">
        <f>[2]Livelihoods!G27</f>
        <v>467</v>
      </c>
      <c r="H69" s="71">
        <f>[2]Livelihoods!H27</f>
        <v>3</v>
      </c>
      <c r="I69" s="71">
        <f>[2]Livelihoods!I27</f>
        <v>0</v>
      </c>
      <c r="J69" s="71">
        <f>[2]Livelihoods!J27</f>
        <v>0</v>
      </c>
      <c r="K69" s="71">
        <f>[2]Livelihoods!K27</f>
        <v>6</v>
      </c>
      <c r="L69" s="71">
        <f>[2]Livelihoods!L27</f>
        <v>380</v>
      </c>
      <c r="M69" s="71">
        <f>[2]Livelihoods!M27</f>
        <v>0</v>
      </c>
      <c r="N69" s="71">
        <f>[2]Livelihoods!N27</f>
        <v>0</v>
      </c>
      <c r="O69" s="71">
        <f>[2]Livelihoods!O27</f>
        <v>5</v>
      </c>
      <c r="P69" s="71">
        <f>[2]Livelihoods!P27</f>
        <v>4</v>
      </c>
      <c r="Q69" s="71">
        <f>[2]Livelihoods!Q27</f>
        <v>380800</v>
      </c>
      <c r="R69" s="71">
        <f>[2]Livelihoods!R27</f>
        <v>4</v>
      </c>
      <c r="S69" s="71">
        <f>[2]Livelihoods!S27</f>
        <v>3</v>
      </c>
      <c r="T69" s="71">
        <f>[2]Livelihoods!T27</f>
        <v>86</v>
      </c>
    </row>
    <row r="70" spans="1:20">
      <c r="A70" s="71" t="s">
        <v>106</v>
      </c>
      <c r="B70" s="69" t="s">
        <v>114</v>
      </c>
      <c r="C70" s="70" t="s">
        <v>90</v>
      </c>
      <c r="D70" s="71">
        <f>[2]Livelihoods!D28</f>
        <v>0</v>
      </c>
      <c r="E70" s="71">
        <f>[2]Livelihoods!E28</f>
        <v>0</v>
      </c>
      <c r="F70" s="71">
        <f>[2]Livelihoods!F28</f>
        <v>67</v>
      </c>
      <c r="G70" s="71">
        <f>[2]Livelihoods!G28</f>
        <v>4185</v>
      </c>
      <c r="H70" s="71">
        <f>[2]Livelihoods!H28</f>
        <v>55</v>
      </c>
      <c r="I70" s="71">
        <f>[2]Livelihoods!I28</f>
        <v>8</v>
      </c>
      <c r="J70" s="71">
        <f>[2]Livelihoods!J28</f>
        <v>3</v>
      </c>
      <c r="K70" s="71">
        <f>[2]Livelihoods!K28</f>
        <v>171</v>
      </c>
      <c r="L70" s="71">
        <f>[2]Livelihoods!L28</f>
        <v>10641</v>
      </c>
      <c r="M70" s="71">
        <f>[2]Livelihoods!M28</f>
        <v>5248.97</v>
      </c>
      <c r="N70" s="71">
        <f>[2]Livelihoods!N28</f>
        <v>0</v>
      </c>
      <c r="O70" s="71">
        <f>[2]Livelihoods!O28</f>
        <v>171</v>
      </c>
      <c r="P70" s="71">
        <f>[2]Livelihoods!P28</f>
        <v>171</v>
      </c>
      <c r="Q70" s="71">
        <f>[2]Livelihoods!Q28</f>
        <v>13024168</v>
      </c>
      <c r="R70" s="71">
        <f>[2]Livelihoods!R28</f>
        <v>0</v>
      </c>
      <c r="S70" s="71">
        <f>[2]Livelihoods!S28</f>
        <v>0</v>
      </c>
      <c r="T70" s="71">
        <f>[2]Livelihoods!T28</f>
        <v>0</v>
      </c>
    </row>
    <row r="71" spans="1:20">
      <c r="A71" s="71" t="s">
        <v>106</v>
      </c>
      <c r="B71" s="69" t="s">
        <v>114</v>
      </c>
      <c r="C71" s="70" t="s">
        <v>91</v>
      </c>
      <c r="D71" s="71">
        <f>[2]Livelihoods!D29</f>
        <v>0</v>
      </c>
      <c r="E71" s="71">
        <f>[2]Livelihoods!E29</f>
        <v>0</v>
      </c>
      <c r="F71" s="71">
        <f>[2]Livelihoods!F29</f>
        <v>0</v>
      </c>
      <c r="G71" s="71">
        <f>[2]Livelihoods!G29</f>
        <v>0</v>
      </c>
      <c r="H71" s="71">
        <f>[2]Livelihoods!H29</f>
        <v>0</v>
      </c>
      <c r="I71" s="71">
        <f>[2]Livelihoods!I29</f>
        <v>0</v>
      </c>
      <c r="J71" s="71">
        <f>[2]Livelihoods!J29</f>
        <v>0</v>
      </c>
      <c r="K71" s="71">
        <f>[2]Livelihoods!K29</f>
        <v>8</v>
      </c>
      <c r="L71" s="71">
        <f>[2]Livelihoods!L29</f>
        <v>412</v>
      </c>
      <c r="M71" s="71">
        <f>[2]Livelihoods!M29</f>
        <v>0</v>
      </c>
      <c r="N71" s="71">
        <f>[2]Livelihoods!N29</f>
        <v>2478</v>
      </c>
      <c r="O71" s="71">
        <f>[2]Livelihoods!O29</f>
        <v>8</v>
      </c>
      <c r="P71" s="71">
        <f>[2]Livelihoods!P29</f>
        <v>8</v>
      </c>
      <c r="Q71" s="71">
        <f>[2]Livelihoods!Q29</f>
        <v>375126</v>
      </c>
      <c r="R71" s="71">
        <f>[2]Livelihoods!R29</f>
        <v>0</v>
      </c>
      <c r="S71" s="71">
        <f>[2]Livelihoods!S29</f>
        <v>0</v>
      </c>
      <c r="T71" s="71">
        <f>[2]Livelihoods!T29</f>
        <v>0</v>
      </c>
    </row>
    <row r="72" spans="1:20">
      <c r="A72" s="71" t="s">
        <v>106</v>
      </c>
      <c r="B72" s="69" t="s">
        <v>114</v>
      </c>
      <c r="C72" s="70" t="s">
        <v>92</v>
      </c>
      <c r="D72" s="71">
        <f>[2]Livelihoods!D30</f>
        <v>16</v>
      </c>
      <c r="E72" s="71">
        <f>[2]Livelihoods!E30</f>
        <v>644</v>
      </c>
      <c r="F72" s="71">
        <f>[2]Livelihoods!F30</f>
        <v>0</v>
      </c>
      <c r="G72" s="71">
        <f>[2]Livelihoods!G30</f>
        <v>0</v>
      </c>
      <c r="H72" s="71">
        <f>[2]Livelihoods!H30</f>
        <v>0</v>
      </c>
      <c r="I72" s="71">
        <f>[2]Livelihoods!I30</f>
        <v>0</v>
      </c>
      <c r="J72" s="71">
        <f>[2]Livelihoods!J30</f>
        <v>0</v>
      </c>
      <c r="K72" s="71">
        <f>[2]Livelihoods!K30</f>
        <v>19</v>
      </c>
      <c r="L72" s="71">
        <f>[2]Livelihoods!L30</f>
        <v>644</v>
      </c>
      <c r="M72" s="71">
        <f>[2]Livelihoods!M30</f>
        <v>0</v>
      </c>
      <c r="N72" s="71">
        <f>[2]Livelihoods!N30</f>
        <v>0</v>
      </c>
      <c r="O72" s="71">
        <f>[2]Livelihoods!O30</f>
        <v>12</v>
      </c>
      <c r="P72" s="71">
        <f>[2]Livelihoods!P30</f>
        <v>12</v>
      </c>
      <c r="Q72" s="71">
        <f>[2]Livelihoods!Q30</f>
        <v>828000</v>
      </c>
      <c r="R72" s="71">
        <f>[2]Livelihoods!R30</f>
        <v>0</v>
      </c>
      <c r="S72" s="71">
        <f>[2]Livelihoods!S30</f>
        <v>0</v>
      </c>
      <c r="T72" s="71">
        <f>[2]Livelihoods!T30</f>
        <v>0</v>
      </c>
    </row>
    <row r="73" spans="1:20">
      <c r="A73" s="71" t="s">
        <v>106</v>
      </c>
      <c r="B73" s="69" t="s">
        <v>115</v>
      </c>
      <c r="C73" s="70" t="s">
        <v>90</v>
      </c>
      <c r="D73" s="71">
        <f>[2]Livelihoods!D31</f>
        <v>153</v>
      </c>
      <c r="E73" s="71">
        <f>[2]Livelihoods!E31</f>
        <v>11333</v>
      </c>
      <c r="F73" s="71">
        <f>[2]Livelihoods!F31</f>
        <v>46</v>
      </c>
      <c r="G73" s="71">
        <f>[2]Livelihoods!G31</f>
        <v>3398</v>
      </c>
      <c r="H73" s="71">
        <f>[2]Livelihoods!H31</f>
        <v>62</v>
      </c>
      <c r="I73" s="71">
        <f>[2]Livelihoods!I31</f>
        <v>18</v>
      </c>
      <c r="J73" s="71">
        <f>[2]Livelihoods!J31</f>
        <v>7</v>
      </c>
      <c r="K73" s="71">
        <f>[2]Livelihoods!K31</f>
        <v>199</v>
      </c>
      <c r="L73" s="71">
        <f>[2]Livelihoods!L31</f>
        <v>14731</v>
      </c>
      <c r="M73" s="71">
        <f>[2]Livelihoods!M31</f>
        <v>6463</v>
      </c>
      <c r="N73" s="71">
        <f>[2]Livelihoods!N31</f>
        <v>0</v>
      </c>
      <c r="O73" s="71">
        <f>[2]Livelihoods!O31</f>
        <v>119</v>
      </c>
      <c r="P73" s="71">
        <f>[2]Livelihoods!P31</f>
        <v>82</v>
      </c>
      <c r="Q73" s="71">
        <f>[2]Livelihoods!Q31</f>
        <v>8120020</v>
      </c>
      <c r="R73" s="71">
        <f>[2]Livelihoods!R31</f>
        <v>10</v>
      </c>
      <c r="S73" s="71">
        <f>[2]Livelihoods!S31</f>
        <v>10</v>
      </c>
      <c r="T73" s="71">
        <f>[2]Livelihoods!T31</f>
        <v>3708</v>
      </c>
    </row>
    <row r="74" spans="1:20">
      <c r="A74" s="71" t="s">
        <v>106</v>
      </c>
      <c r="B74" s="69" t="s">
        <v>115</v>
      </c>
      <c r="C74" s="70" t="s">
        <v>91</v>
      </c>
      <c r="D74" s="71">
        <f>[2]Livelihoods!D32</f>
        <v>0</v>
      </c>
      <c r="E74" s="71">
        <f>[2]Livelihoods!E32</f>
        <v>0</v>
      </c>
      <c r="F74" s="71">
        <f>[2]Livelihoods!F32</f>
        <v>21</v>
      </c>
      <c r="G74" s="71">
        <f>[2]Livelihoods!G32</f>
        <v>1124</v>
      </c>
      <c r="H74" s="71">
        <f>[2]Livelihoods!H32</f>
        <v>16</v>
      </c>
      <c r="I74" s="71">
        <f>[2]Livelihoods!I32</f>
        <v>0</v>
      </c>
      <c r="J74" s="71">
        <f>[2]Livelihoods!J32</f>
        <v>0</v>
      </c>
      <c r="K74" s="71">
        <f>[2]Livelihoods!K32</f>
        <v>21</v>
      </c>
      <c r="L74" s="71">
        <f>[2]Livelihoods!L32</f>
        <v>1124</v>
      </c>
      <c r="M74" s="71">
        <f>[2]Livelihoods!M32</f>
        <v>0</v>
      </c>
      <c r="N74" s="71">
        <f>[2]Livelihoods!N32</f>
        <v>0</v>
      </c>
      <c r="O74" s="71">
        <f>[2]Livelihoods!O32</f>
        <v>0</v>
      </c>
      <c r="P74" s="71">
        <f>[2]Livelihoods!P32</f>
        <v>0</v>
      </c>
      <c r="Q74" s="71">
        <f>[2]Livelihoods!Q32</f>
        <v>0</v>
      </c>
      <c r="R74" s="71">
        <f>[2]Livelihoods!R32</f>
        <v>0</v>
      </c>
      <c r="S74" s="71">
        <f>[2]Livelihoods!S32</f>
        <v>0</v>
      </c>
      <c r="T74" s="71">
        <f>[2]Livelihoods!T32</f>
        <v>0</v>
      </c>
    </row>
    <row r="75" spans="1:20">
      <c r="A75" s="71" t="s">
        <v>106</v>
      </c>
      <c r="B75" s="73" t="s">
        <v>115</v>
      </c>
      <c r="C75" s="74" t="s">
        <v>92</v>
      </c>
      <c r="D75" s="71">
        <f>[2]Livelihoods!D33</f>
        <v>17</v>
      </c>
      <c r="E75" s="71">
        <f>[2]Livelihoods!E33</f>
        <v>1331</v>
      </c>
      <c r="F75" s="71">
        <f>[2]Livelihoods!F33</f>
        <v>7</v>
      </c>
      <c r="G75" s="71">
        <f>[2]Livelihoods!G33</f>
        <v>294</v>
      </c>
      <c r="H75" s="71">
        <f>[2]Livelihoods!H33</f>
        <v>20</v>
      </c>
      <c r="I75" s="71">
        <f>[2]Livelihoods!I33</f>
        <v>0</v>
      </c>
      <c r="J75" s="71">
        <f>[2]Livelihoods!J33</f>
        <v>0</v>
      </c>
      <c r="K75" s="71">
        <f>[2]Livelihoods!K33</f>
        <v>24</v>
      </c>
      <c r="L75" s="71">
        <f>[2]Livelihoods!L33</f>
        <v>1625</v>
      </c>
      <c r="M75" s="71">
        <f>[2]Livelihoods!M33</f>
        <v>0</v>
      </c>
      <c r="N75" s="71">
        <f>[2]Livelihoods!N33</f>
        <v>0</v>
      </c>
      <c r="O75" s="71">
        <f>[2]Livelihoods!O33</f>
        <v>11</v>
      </c>
      <c r="P75" s="71">
        <f>[2]Livelihoods!P33</f>
        <v>13</v>
      </c>
      <c r="Q75" s="71">
        <f>[2]Livelihoods!Q33</f>
        <v>1159200</v>
      </c>
      <c r="R75" s="71">
        <f>[2]Livelihoods!R33</f>
        <v>7</v>
      </c>
      <c r="S75" s="71">
        <f>[2]Livelihoods!S33</f>
        <v>7</v>
      </c>
      <c r="T75" s="71">
        <f>[2]Livelihoods!T33</f>
        <v>7</v>
      </c>
    </row>
    <row r="76" spans="1:20">
      <c r="A76" t="s">
        <v>57</v>
      </c>
      <c r="B76" s="72" t="s">
        <v>107</v>
      </c>
      <c r="C76" s="72" t="s">
        <v>90</v>
      </c>
      <c r="D76" s="71">
        <f>[3]Livelihoods!D4</f>
        <v>0</v>
      </c>
      <c r="E76" s="71">
        <f>[3]Livelihoods!E4</f>
        <v>0</v>
      </c>
      <c r="F76" s="71">
        <f>[3]Livelihoods!F4</f>
        <v>0</v>
      </c>
      <c r="G76" s="71">
        <f>[3]Livelihoods!G4</f>
        <v>0</v>
      </c>
      <c r="H76" s="71">
        <f>[3]Livelihoods!H4</f>
        <v>0</v>
      </c>
      <c r="I76" s="71">
        <f>[3]Livelihoods!I4</f>
        <v>0</v>
      </c>
      <c r="J76" s="71">
        <f>[3]Livelihoods!J4</f>
        <v>0</v>
      </c>
      <c r="K76" s="71">
        <f>[3]Livelihoods!K4</f>
        <v>0</v>
      </c>
      <c r="L76" s="71">
        <f>[3]Livelihoods!L4</f>
        <v>0</v>
      </c>
      <c r="M76" s="71">
        <f>[3]Livelihoods!M4</f>
        <v>0</v>
      </c>
      <c r="N76" s="71">
        <f>[3]Livelihoods!N4</f>
        <v>0</v>
      </c>
      <c r="O76" s="71">
        <f>[3]Livelihoods!O4</f>
        <v>0</v>
      </c>
      <c r="P76" s="71">
        <f>[3]Livelihoods!P4</f>
        <v>0</v>
      </c>
      <c r="Q76" s="71">
        <f>[3]Livelihoods!Q4</f>
        <v>0</v>
      </c>
      <c r="R76" s="71">
        <f>[3]Livelihoods!R4</f>
        <v>0</v>
      </c>
      <c r="S76" s="71">
        <f>[3]Livelihoods!S4</f>
        <v>0</v>
      </c>
      <c r="T76" s="71">
        <f>[3]Livelihoods!T4</f>
        <v>0</v>
      </c>
    </row>
    <row r="77" spans="1:20">
      <c r="A77" t="s">
        <v>57</v>
      </c>
      <c r="B77" s="69" t="s">
        <v>107</v>
      </c>
      <c r="C77" s="70" t="s">
        <v>91</v>
      </c>
      <c r="D77" s="71">
        <f>[3]Livelihoods!D5</f>
        <v>0</v>
      </c>
      <c r="E77" s="71">
        <f>[3]Livelihoods!E5</f>
        <v>0</v>
      </c>
      <c r="F77" s="71">
        <f>[3]Livelihoods!F5</f>
        <v>0</v>
      </c>
      <c r="G77" s="71">
        <f>[3]Livelihoods!G5</f>
        <v>0</v>
      </c>
      <c r="H77" s="71">
        <f>[3]Livelihoods!H5</f>
        <v>0</v>
      </c>
      <c r="I77" s="71">
        <f>[3]Livelihoods!I5</f>
        <v>0</v>
      </c>
      <c r="J77" s="71">
        <f>[3]Livelihoods!J5</f>
        <v>0</v>
      </c>
      <c r="K77" s="71">
        <f>[3]Livelihoods!K5</f>
        <v>0</v>
      </c>
      <c r="L77" s="71">
        <f>[3]Livelihoods!L5</f>
        <v>0</v>
      </c>
      <c r="M77" s="71">
        <f>[3]Livelihoods!M5</f>
        <v>0</v>
      </c>
      <c r="N77" s="71">
        <f>[3]Livelihoods!N5</f>
        <v>0</v>
      </c>
      <c r="O77" s="71">
        <f>[3]Livelihoods!O5</f>
        <v>0</v>
      </c>
      <c r="P77" s="71">
        <f>[3]Livelihoods!P5</f>
        <v>0</v>
      </c>
      <c r="Q77" s="71">
        <f>[3]Livelihoods!Q5</f>
        <v>0</v>
      </c>
      <c r="R77" s="71">
        <f>[3]Livelihoods!R5</f>
        <v>0</v>
      </c>
      <c r="S77" s="71">
        <f>[3]Livelihoods!S5</f>
        <v>0</v>
      </c>
      <c r="T77" s="71">
        <f>[3]Livelihoods!T5</f>
        <v>0</v>
      </c>
    </row>
    <row r="78" spans="1:20">
      <c r="A78" t="s">
        <v>57</v>
      </c>
      <c r="B78" s="69" t="s">
        <v>107</v>
      </c>
      <c r="C78" s="70" t="s">
        <v>92</v>
      </c>
      <c r="D78" s="71">
        <f>[3]Livelihoods!D6</f>
        <v>3</v>
      </c>
      <c r="E78" s="71">
        <f>[3]Livelihoods!E6</f>
        <v>121</v>
      </c>
      <c r="F78" s="71">
        <f>[3]Livelihoods!F6</f>
        <v>0</v>
      </c>
      <c r="G78" s="71">
        <f>[3]Livelihoods!G6</f>
        <v>0</v>
      </c>
      <c r="H78" s="71">
        <f>[3]Livelihoods!H6</f>
        <v>0</v>
      </c>
      <c r="I78" s="71">
        <f>[3]Livelihoods!I6</f>
        <v>0</v>
      </c>
      <c r="J78" s="71">
        <f>[3]Livelihoods!J6</f>
        <v>0</v>
      </c>
      <c r="K78" s="71">
        <f>[3]Livelihoods!K6</f>
        <v>0</v>
      </c>
      <c r="L78" s="71">
        <f>[3]Livelihoods!L6</f>
        <v>0</v>
      </c>
      <c r="M78" s="71">
        <f>[3]Livelihoods!M6</f>
        <v>0</v>
      </c>
      <c r="N78" s="71">
        <f>[3]Livelihoods!N6</f>
        <v>0</v>
      </c>
      <c r="O78" s="71">
        <f>[3]Livelihoods!O6</f>
        <v>0</v>
      </c>
      <c r="P78" s="71">
        <f>[3]Livelihoods!P6</f>
        <v>0</v>
      </c>
      <c r="Q78" s="71">
        <f>[3]Livelihoods!Q6</f>
        <v>0</v>
      </c>
      <c r="R78" s="71">
        <f>[3]Livelihoods!R6</f>
        <v>0</v>
      </c>
      <c r="S78" s="71">
        <f>[3]Livelihoods!S6</f>
        <v>0</v>
      </c>
      <c r="T78" s="71">
        <f>[3]Livelihoods!T6</f>
        <v>0</v>
      </c>
    </row>
    <row r="79" spans="1:20">
      <c r="A79" t="s">
        <v>57</v>
      </c>
      <c r="B79" s="69" t="s">
        <v>89</v>
      </c>
      <c r="C79" s="70" t="s">
        <v>90</v>
      </c>
      <c r="D79" s="71">
        <f>[3]Livelihoods!D7</f>
        <v>17</v>
      </c>
      <c r="E79" s="71">
        <f>[3]Livelihoods!E7</f>
        <v>1135</v>
      </c>
      <c r="F79" s="71">
        <f>[3]Livelihoods!F7</f>
        <v>4</v>
      </c>
      <c r="G79" s="71">
        <f>[3]Livelihoods!G7</f>
        <v>190</v>
      </c>
      <c r="H79" s="71">
        <f>[3]Livelihoods!H7</f>
        <v>0</v>
      </c>
      <c r="I79" s="71">
        <f>[3]Livelihoods!I7</f>
        <v>0</v>
      </c>
      <c r="J79" s="71">
        <f>[3]Livelihoods!J7</f>
        <v>0</v>
      </c>
      <c r="K79" s="71">
        <f>[3]Livelihoods!K7</f>
        <v>21</v>
      </c>
      <c r="L79" s="71">
        <f>[3]Livelihoods!L7</f>
        <v>1325</v>
      </c>
      <c r="M79" s="71">
        <f>[3]Livelihoods!M7</f>
        <v>0</v>
      </c>
      <c r="N79" s="71">
        <f>[3]Livelihoods!N7</f>
        <v>0</v>
      </c>
      <c r="O79" s="71">
        <f>[3]Livelihoods!O7</f>
        <v>0</v>
      </c>
      <c r="P79" s="71">
        <f>[3]Livelihoods!P7</f>
        <v>0</v>
      </c>
      <c r="Q79" s="71">
        <f>[3]Livelihoods!Q7</f>
        <v>0</v>
      </c>
      <c r="R79" s="71">
        <f>[3]Livelihoods!R7</f>
        <v>0</v>
      </c>
      <c r="S79" s="71">
        <f>[3]Livelihoods!S7</f>
        <v>0</v>
      </c>
      <c r="T79" s="71">
        <f>[3]Livelihoods!T7</f>
        <v>0</v>
      </c>
    </row>
    <row r="80" spans="1:20">
      <c r="A80" t="s">
        <v>57</v>
      </c>
      <c r="B80" s="69" t="s">
        <v>89</v>
      </c>
      <c r="C80" s="70" t="s">
        <v>91</v>
      </c>
      <c r="D80" s="71">
        <f>[3]Livelihoods!D8</f>
        <v>0</v>
      </c>
      <c r="E80" s="71">
        <f>[3]Livelihoods!E8</f>
        <v>0</v>
      </c>
      <c r="F80" s="71">
        <f>[3]Livelihoods!F8</f>
        <v>0</v>
      </c>
      <c r="G80" s="71">
        <f>[3]Livelihoods!G8</f>
        <v>0</v>
      </c>
      <c r="H80" s="71">
        <f>[3]Livelihoods!H8</f>
        <v>0</v>
      </c>
      <c r="I80" s="71">
        <f>[3]Livelihoods!I8</f>
        <v>0</v>
      </c>
      <c r="J80" s="71">
        <f>[3]Livelihoods!J8</f>
        <v>0</v>
      </c>
      <c r="K80" s="71">
        <f>[3]Livelihoods!K8</f>
        <v>0</v>
      </c>
      <c r="L80" s="71">
        <f>[3]Livelihoods!L8</f>
        <v>0</v>
      </c>
      <c r="M80" s="71">
        <f>[3]Livelihoods!M8</f>
        <v>0</v>
      </c>
      <c r="N80" s="71">
        <f>[3]Livelihoods!N8</f>
        <v>0</v>
      </c>
      <c r="O80" s="71">
        <f>[3]Livelihoods!O8</f>
        <v>0</v>
      </c>
      <c r="P80" s="71">
        <f>[3]Livelihoods!P8</f>
        <v>0</v>
      </c>
      <c r="Q80" s="71">
        <f>[3]Livelihoods!Q8</f>
        <v>0</v>
      </c>
      <c r="R80" s="71">
        <f>[3]Livelihoods!R8</f>
        <v>0</v>
      </c>
      <c r="S80" s="71">
        <f>[3]Livelihoods!S8</f>
        <v>0</v>
      </c>
      <c r="T80" s="71">
        <f>[3]Livelihoods!T8</f>
        <v>0</v>
      </c>
    </row>
    <row r="81" spans="1:20">
      <c r="A81" t="s">
        <v>57</v>
      </c>
      <c r="B81" s="69" t="s">
        <v>89</v>
      </c>
      <c r="C81" s="70" t="s">
        <v>92</v>
      </c>
      <c r="D81" s="71">
        <f>[3]Livelihoods!D9</f>
        <v>7</v>
      </c>
      <c r="E81" s="71">
        <f>[3]Livelihoods!E9</f>
        <v>373</v>
      </c>
      <c r="F81" s="71">
        <f>[3]Livelihoods!F9</f>
        <v>5</v>
      </c>
      <c r="G81" s="71">
        <f>[3]Livelihoods!G9</f>
        <v>324</v>
      </c>
      <c r="H81" s="71">
        <f>[3]Livelihoods!H9</f>
        <v>0</v>
      </c>
      <c r="I81" s="71">
        <f>[3]Livelihoods!I9</f>
        <v>0</v>
      </c>
      <c r="J81" s="71">
        <f>[3]Livelihoods!J9</f>
        <v>0</v>
      </c>
      <c r="K81" s="71">
        <f>[3]Livelihoods!K9</f>
        <v>12</v>
      </c>
      <c r="L81" s="71">
        <f>[3]Livelihoods!L9</f>
        <v>697</v>
      </c>
      <c r="M81" s="71">
        <f>[3]Livelihoods!M9</f>
        <v>0</v>
      </c>
      <c r="N81" s="71">
        <f>[3]Livelihoods!N9</f>
        <v>0</v>
      </c>
      <c r="O81" s="71">
        <f>[3]Livelihoods!O9</f>
        <v>0</v>
      </c>
      <c r="P81" s="71">
        <f>[3]Livelihoods!P9</f>
        <v>0</v>
      </c>
      <c r="Q81" s="71">
        <f>[3]Livelihoods!Q9</f>
        <v>0</v>
      </c>
      <c r="R81" s="71">
        <f>[3]Livelihoods!R9</f>
        <v>0</v>
      </c>
      <c r="S81" s="71">
        <f>[3]Livelihoods!S9</f>
        <v>0</v>
      </c>
      <c r="T81" s="71">
        <f>[3]Livelihoods!T9</f>
        <v>0</v>
      </c>
    </row>
    <row r="82" spans="1:20">
      <c r="A82" t="s">
        <v>57</v>
      </c>
      <c r="B82" s="69" t="s">
        <v>108</v>
      </c>
      <c r="C82" s="70" t="s">
        <v>90</v>
      </c>
      <c r="D82" s="71">
        <f>[3]Livelihoods!D10</f>
        <v>0</v>
      </c>
      <c r="E82" s="71">
        <f>[3]Livelihoods!E10</f>
        <v>0</v>
      </c>
      <c r="F82" s="71">
        <f>[3]Livelihoods!F10</f>
        <v>89</v>
      </c>
      <c r="G82" s="71">
        <f>[3]Livelihoods!G10</f>
        <v>4581</v>
      </c>
      <c r="H82" s="71">
        <f>[3]Livelihoods!H10</f>
        <v>89</v>
      </c>
      <c r="I82" s="71">
        <f>[3]Livelihoods!I10</f>
        <v>14</v>
      </c>
      <c r="J82" s="71">
        <f>[3]Livelihoods!J10</f>
        <v>4</v>
      </c>
      <c r="K82" s="71">
        <f>[3]Livelihoods!K10</f>
        <v>89</v>
      </c>
      <c r="L82" s="71">
        <f>[3]Livelihoods!L10</f>
        <v>4581</v>
      </c>
      <c r="M82" s="71">
        <f>[3]Livelihoods!M10</f>
        <v>3842</v>
      </c>
      <c r="N82" s="71">
        <f>[3]Livelihoods!N10</f>
        <v>0</v>
      </c>
      <c r="O82" s="71">
        <f>[3]Livelihoods!O10</f>
        <v>89</v>
      </c>
      <c r="P82" s="71">
        <f>[3]Livelihoods!P10</f>
        <v>89</v>
      </c>
      <c r="Q82" s="71">
        <f>[3]Livelihoods!Q10</f>
        <v>5303000</v>
      </c>
      <c r="R82" s="71">
        <f>[3]Livelihoods!R10</f>
        <v>89</v>
      </c>
      <c r="S82" s="71">
        <f>[3]Livelihoods!S10</f>
        <v>89</v>
      </c>
      <c r="T82" s="71">
        <f>[3]Livelihoods!T10</f>
        <v>75</v>
      </c>
    </row>
    <row r="83" spans="1:20">
      <c r="A83" t="s">
        <v>57</v>
      </c>
      <c r="B83" s="69" t="s">
        <v>108</v>
      </c>
      <c r="C83" s="70" t="s">
        <v>91</v>
      </c>
      <c r="D83" s="71">
        <f>[3]Livelihoods!D11</f>
        <v>0</v>
      </c>
      <c r="E83" s="71">
        <f>[3]Livelihoods!E11</f>
        <v>0</v>
      </c>
      <c r="F83" s="71">
        <f>[3]Livelihoods!F11</f>
        <v>0</v>
      </c>
      <c r="G83" s="71">
        <f>[3]Livelihoods!G11</f>
        <v>0</v>
      </c>
      <c r="H83" s="71">
        <f>[3]Livelihoods!H11</f>
        <v>0</v>
      </c>
      <c r="I83" s="71">
        <f>[3]Livelihoods!I11</f>
        <v>0</v>
      </c>
      <c r="J83" s="71">
        <f>[3]Livelihoods!J11</f>
        <v>0</v>
      </c>
      <c r="K83" s="71">
        <f>[3]Livelihoods!K11</f>
        <v>0</v>
      </c>
      <c r="L83" s="71">
        <f>[3]Livelihoods!L11</f>
        <v>0</v>
      </c>
      <c r="M83" s="71">
        <f>[3]Livelihoods!M11</f>
        <v>0</v>
      </c>
      <c r="N83" s="71">
        <f>[3]Livelihoods!N11</f>
        <v>0</v>
      </c>
      <c r="O83" s="71">
        <f>[3]Livelihoods!O11</f>
        <v>0</v>
      </c>
      <c r="P83" s="71">
        <f>[3]Livelihoods!P11</f>
        <v>0</v>
      </c>
      <c r="Q83" s="71">
        <f>[3]Livelihoods!Q11</f>
        <v>0</v>
      </c>
      <c r="R83" s="71">
        <f>[3]Livelihoods!R11</f>
        <v>0</v>
      </c>
      <c r="S83" s="71">
        <f>[3]Livelihoods!S11</f>
        <v>0</v>
      </c>
      <c r="T83" s="71">
        <f>[3]Livelihoods!T11</f>
        <v>0</v>
      </c>
    </row>
    <row r="84" spans="1:20">
      <c r="A84" t="s">
        <v>57</v>
      </c>
      <c r="B84" s="69" t="s">
        <v>108</v>
      </c>
      <c r="C84" s="70" t="s">
        <v>92</v>
      </c>
      <c r="D84" s="71">
        <f>[3]Livelihoods!D12</f>
        <v>0</v>
      </c>
      <c r="E84" s="71">
        <f>[3]Livelihoods!E12</f>
        <v>0</v>
      </c>
      <c r="F84" s="71">
        <f>[3]Livelihoods!F12</f>
        <v>0</v>
      </c>
      <c r="G84" s="71">
        <f>[3]Livelihoods!G12</f>
        <v>0</v>
      </c>
      <c r="H84" s="71">
        <f>[3]Livelihoods!H12</f>
        <v>0</v>
      </c>
      <c r="I84" s="71">
        <f>[3]Livelihoods!I12</f>
        <v>0</v>
      </c>
      <c r="J84" s="71">
        <f>[3]Livelihoods!J12</f>
        <v>0</v>
      </c>
      <c r="K84" s="71">
        <f>[3]Livelihoods!K12</f>
        <v>0</v>
      </c>
      <c r="L84" s="71">
        <f>[3]Livelihoods!L12</f>
        <v>0</v>
      </c>
      <c r="M84" s="71">
        <f>[3]Livelihoods!M12</f>
        <v>0</v>
      </c>
      <c r="N84" s="71">
        <f>[3]Livelihoods!N12</f>
        <v>0</v>
      </c>
      <c r="O84" s="71">
        <f>[3]Livelihoods!O12</f>
        <v>0</v>
      </c>
      <c r="P84" s="71">
        <f>[3]Livelihoods!P12</f>
        <v>0</v>
      </c>
      <c r="Q84" s="71">
        <f>[3]Livelihoods!Q12</f>
        <v>0</v>
      </c>
      <c r="R84" s="71">
        <f>[3]Livelihoods!R12</f>
        <v>0</v>
      </c>
      <c r="S84" s="71">
        <f>[3]Livelihoods!S12</f>
        <v>0</v>
      </c>
      <c r="T84" s="71">
        <f>[3]Livelihoods!T12</f>
        <v>0</v>
      </c>
    </row>
    <row r="85" spans="1:20">
      <c r="A85" t="s">
        <v>57</v>
      </c>
      <c r="B85" s="69" t="s">
        <v>116</v>
      </c>
      <c r="C85" s="70" t="s">
        <v>90</v>
      </c>
      <c r="D85" s="71">
        <f>[3]Livelihoods!D13</f>
        <v>14</v>
      </c>
      <c r="E85" s="71">
        <f>[3]Livelihoods!E13</f>
        <v>578</v>
      </c>
      <c r="F85" s="71">
        <f>[3]Livelihoods!F13</f>
        <v>0</v>
      </c>
      <c r="G85" s="71">
        <f>[3]Livelihoods!G13</f>
        <v>0</v>
      </c>
      <c r="H85" s="71">
        <f>[3]Livelihoods!H13</f>
        <v>0</v>
      </c>
      <c r="I85" s="71">
        <f>[3]Livelihoods!I13</f>
        <v>0</v>
      </c>
      <c r="J85" s="71">
        <f>[3]Livelihoods!J13</f>
        <v>0</v>
      </c>
      <c r="K85" s="71">
        <f>[3]Livelihoods!K13</f>
        <v>0</v>
      </c>
      <c r="L85" s="71">
        <f>[3]Livelihoods!L13</f>
        <v>0</v>
      </c>
      <c r="M85" s="71">
        <f>[3]Livelihoods!M13</f>
        <v>0</v>
      </c>
      <c r="N85" s="71">
        <f>[3]Livelihoods!N13</f>
        <v>0</v>
      </c>
      <c r="O85" s="71">
        <f>[3]Livelihoods!O13</f>
        <v>0</v>
      </c>
      <c r="P85" s="71">
        <f>[3]Livelihoods!P13</f>
        <v>0</v>
      </c>
      <c r="Q85" s="71">
        <f>[3]Livelihoods!Q13</f>
        <v>0</v>
      </c>
      <c r="R85" s="71">
        <f>[3]Livelihoods!R13</f>
        <v>0</v>
      </c>
      <c r="S85" s="71">
        <f>[3]Livelihoods!S13</f>
        <v>0</v>
      </c>
      <c r="T85" s="71">
        <f>[3]Livelihoods!T13</f>
        <v>0</v>
      </c>
    </row>
    <row r="86" spans="1:20">
      <c r="A86" t="s">
        <v>57</v>
      </c>
      <c r="B86" s="69" t="s">
        <v>116</v>
      </c>
      <c r="C86" s="70" t="s">
        <v>91</v>
      </c>
      <c r="D86" s="71">
        <f>[3]Livelihoods!D14</f>
        <v>0</v>
      </c>
      <c r="E86" s="71">
        <f>[3]Livelihoods!E14</f>
        <v>0</v>
      </c>
      <c r="F86" s="71">
        <f>[3]Livelihoods!F14</f>
        <v>0</v>
      </c>
      <c r="G86" s="71">
        <f>[3]Livelihoods!G14</f>
        <v>0</v>
      </c>
      <c r="H86" s="71">
        <f>[3]Livelihoods!H14</f>
        <v>0</v>
      </c>
      <c r="I86" s="71">
        <f>[3]Livelihoods!I14</f>
        <v>0</v>
      </c>
      <c r="J86" s="71">
        <f>[3]Livelihoods!J14</f>
        <v>0</v>
      </c>
      <c r="K86" s="71">
        <f>[3]Livelihoods!K14</f>
        <v>0</v>
      </c>
      <c r="L86" s="71">
        <f>[3]Livelihoods!L14</f>
        <v>0</v>
      </c>
      <c r="M86" s="71">
        <f>[3]Livelihoods!M14</f>
        <v>0</v>
      </c>
      <c r="N86" s="71">
        <f>[3]Livelihoods!N14</f>
        <v>0</v>
      </c>
      <c r="O86" s="71">
        <f>[3]Livelihoods!O14</f>
        <v>0</v>
      </c>
      <c r="P86" s="71">
        <f>[3]Livelihoods!P14</f>
        <v>0</v>
      </c>
      <c r="Q86" s="71">
        <f>[3]Livelihoods!Q14</f>
        <v>0</v>
      </c>
      <c r="R86" s="71">
        <f>[3]Livelihoods!R14</f>
        <v>0</v>
      </c>
      <c r="S86" s="71">
        <f>[3]Livelihoods!S14</f>
        <v>0</v>
      </c>
      <c r="T86" s="71">
        <f>[3]Livelihoods!T14</f>
        <v>0</v>
      </c>
    </row>
    <row r="87" spans="1:20">
      <c r="A87" t="s">
        <v>57</v>
      </c>
      <c r="B87" s="69" t="s">
        <v>116</v>
      </c>
      <c r="C87" s="70" t="s">
        <v>92</v>
      </c>
      <c r="D87" s="71">
        <f>[3]Livelihoods!D15</f>
        <v>13</v>
      </c>
      <c r="E87" s="71">
        <f>[3]Livelihoods!E15</f>
        <v>546</v>
      </c>
      <c r="F87" s="71">
        <f>[3]Livelihoods!F15</f>
        <v>4</v>
      </c>
      <c r="G87" s="71">
        <f>[3]Livelihoods!G15</f>
        <v>152</v>
      </c>
      <c r="H87" s="71">
        <f>[3]Livelihoods!H15</f>
        <v>0</v>
      </c>
      <c r="I87" s="71">
        <f>[3]Livelihoods!I15</f>
        <v>0</v>
      </c>
      <c r="J87" s="71">
        <f>[3]Livelihoods!J15</f>
        <v>0</v>
      </c>
      <c r="K87" s="71">
        <f>[3]Livelihoods!K15</f>
        <v>0</v>
      </c>
      <c r="L87" s="71">
        <f>[3]Livelihoods!L15</f>
        <v>0</v>
      </c>
      <c r="M87" s="71">
        <f>[3]Livelihoods!M15</f>
        <v>0</v>
      </c>
      <c r="N87" s="71">
        <f>[3]Livelihoods!N15</f>
        <v>0</v>
      </c>
      <c r="O87" s="71">
        <f>[3]Livelihoods!O15</f>
        <v>0</v>
      </c>
      <c r="P87" s="71">
        <f>[3]Livelihoods!P15</f>
        <v>0</v>
      </c>
      <c r="Q87" s="71">
        <f>[3]Livelihoods!Q15</f>
        <v>0</v>
      </c>
      <c r="R87" s="71">
        <f>[3]Livelihoods!R15</f>
        <v>0</v>
      </c>
      <c r="S87" s="71">
        <f>[3]Livelihoods!S15</f>
        <v>0</v>
      </c>
      <c r="T87" s="71">
        <f>[3]Livelihoods!T15</f>
        <v>0</v>
      </c>
    </row>
    <row r="88" spans="1:20">
      <c r="A88" t="s">
        <v>57</v>
      </c>
      <c r="B88" s="69" t="s">
        <v>109</v>
      </c>
      <c r="C88" s="70" t="s">
        <v>90</v>
      </c>
      <c r="D88" s="71">
        <f>[3]Livelihoods!D16</f>
        <v>0</v>
      </c>
      <c r="E88" s="71">
        <f>[3]Livelihoods!E16</f>
        <v>0</v>
      </c>
      <c r="F88" s="71">
        <f>[3]Livelihoods!F16</f>
        <v>0</v>
      </c>
      <c r="G88" s="71">
        <f>[3]Livelihoods!G16</f>
        <v>0</v>
      </c>
      <c r="H88" s="71">
        <f>[3]Livelihoods!H16</f>
        <v>0</v>
      </c>
      <c r="I88" s="71">
        <f>[3]Livelihoods!I16</f>
        <v>0</v>
      </c>
      <c r="J88" s="71">
        <f>[3]Livelihoods!J16</f>
        <v>0</v>
      </c>
      <c r="K88" s="71">
        <f>[3]Livelihoods!K16</f>
        <v>0</v>
      </c>
      <c r="L88" s="71">
        <f>[3]Livelihoods!L16</f>
        <v>0</v>
      </c>
      <c r="M88" s="71">
        <f>[3]Livelihoods!M16</f>
        <v>0</v>
      </c>
      <c r="N88" s="71">
        <f>[3]Livelihoods!N16</f>
        <v>0</v>
      </c>
      <c r="O88" s="71">
        <f>[3]Livelihoods!O16</f>
        <v>0</v>
      </c>
      <c r="P88" s="71">
        <f>[3]Livelihoods!P16</f>
        <v>0</v>
      </c>
      <c r="Q88" s="71">
        <f>[3]Livelihoods!Q16</f>
        <v>0</v>
      </c>
      <c r="R88" s="71">
        <f>[3]Livelihoods!R16</f>
        <v>0</v>
      </c>
      <c r="S88" s="71">
        <f>[3]Livelihoods!S16</f>
        <v>0</v>
      </c>
      <c r="T88" s="71">
        <f>[3]Livelihoods!T16</f>
        <v>0</v>
      </c>
    </row>
    <row r="89" spans="1:20">
      <c r="A89" t="s">
        <v>57</v>
      </c>
      <c r="B89" s="69" t="s">
        <v>109</v>
      </c>
      <c r="C89" s="70" t="s">
        <v>91</v>
      </c>
      <c r="D89" s="71">
        <f>[3]Livelihoods!D17</f>
        <v>0</v>
      </c>
      <c r="E89" s="71">
        <f>[3]Livelihoods!E17</f>
        <v>0</v>
      </c>
      <c r="F89" s="71">
        <f>[3]Livelihoods!F17</f>
        <v>0</v>
      </c>
      <c r="G89" s="71">
        <f>[3]Livelihoods!G17</f>
        <v>0</v>
      </c>
      <c r="H89" s="71">
        <f>[3]Livelihoods!H17</f>
        <v>0</v>
      </c>
      <c r="I89" s="71">
        <f>[3]Livelihoods!I17</f>
        <v>0</v>
      </c>
      <c r="J89" s="71">
        <f>[3]Livelihoods!J17</f>
        <v>0</v>
      </c>
      <c r="K89" s="71">
        <f>[3]Livelihoods!K17</f>
        <v>0</v>
      </c>
      <c r="L89" s="71">
        <f>[3]Livelihoods!L17</f>
        <v>0</v>
      </c>
      <c r="M89" s="71">
        <f>[3]Livelihoods!M17</f>
        <v>0</v>
      </c>
      <c r="N89" s="71">
        <f>[3]Livelihoods!N17</f>
        <v>0</v>
      </c>
      <c r="O89" s="71">
        <f>[3]Livelihoods!O17</f>
        <v>0</v>
      </c>
      <c r="P89" s="71">
        <f>[3]Livelihoods!P17</f>
        <v>0</v>
      </c>
      <c r="Q89" s="71">
        <f>[3]Livelihoods!Q17</f>
        <v>0</v>
      </c>
      <c r="R89" s="71">
        <f>[3]Livelihoods!R17</f>
        <v>0</v>
      </c>
      <c r="S89" s="71">
        <f>[3]Livelihoods!S17</f>
        <v>0</v>
      </c>
      <c r="T89" s="71">
        <f>[3]Livelihoods!T17</f>
        <v>0</v>
      </c>
    </row>
    <row r="90" spans="1:20">
      <c r="A90" t="s">
        <v>57</v>
      </c>
      <c r="B90" s="69" t="s">
        <v>109</v>
      </c>
      <c r="C90" s="70" t="s">
        <v>92</v>
      </c>
      <c r="D90" s="71">
        <f>[3]Livelihoods!D18</f>
        <v>2</v>
      </c>
      <c r="E90" s="71">
        <f>[3]Livelihoods!E18</f>
        <v>90</v>
      </c>
      <c r="F90" s="71">
        <f>[3]Livelihoods!F18</f>
        <v>5</v>
      </c>
      <c r="G90" s="71">
        <f>[3]Livelihoods!G18</f>
        <v>210</v>
      </c>
      <c r="H90" s="71">
        <f>[3]Livelihoods!H18</f>
        <v>5</v>
      </c>
      <c r="I90" s="71">
        <f>[3]Livelihoods!I18</f>
        <v>0</v>
      </c>
      <c r="J90" s="71">
        <f>[3]Livelihoods!J18</f>
        <v>0</v>
      </c>
      <c r="K90" s="71">
        <f>[3]Livelihoods!K18</f>
        <v>0</v>
      </c>
      <c r="L90" s="71">
        <f>[3]Livelihoods!L18</f>
        <v>0</v>
      </c>
      <c r="M90" s="71">
        <f>[3]Livelihoods!M18</f>
        <v>0</v>
      </c>
      <c r="N90" s="71">
        <f>[3]Livelihoods!N18</f>
        <v>0</v>
      </c>
      <c r="O90" s="71">
        <f>[3]Livelihoods!O18</f>
        <v>5</v>
      </c>
      <c r="P90" s="71">
        <f>[3]Livelihoods!P18</f>
        <v>5</v>
      </c>
      <c r="Q90" s="71">
        <f>[3]Livelihoods!Q18</f>
        <v>975500</v>
      </c>
      <c r="R90" s="71">
        <f>[3]Livelihoods!R18</f>
        <v>5</v>
      </c>
      <c r="S90" s="71">
        <f>[3]Livelihoods!S18</f>
        <v>5</v>
      </c>
      <c r="T90" s="71">
        <f>[3]Livelihoods!T18</f>
        <v>0</v>
      </c>
    </row>
    <row r="91" spans="1:20">
      <c r="A91" t="s">
        <v>57</v>
      </c>
      <c r="B91" s="69" t="s">
        <v>117</v>
      </c>
      <c r="C91" s="70" t="s">
        <v>90</v>
      </c>
      <c r="D91" s="71">
        <f>[3]Livelihoods!D19</f>
        <v>0</v>
      </c>
      <c r="E91" s="71">
        <f>[3]Livelihoods!E19</f>
        <v>0</v>
      </c>
      <c r="F91" s="71">
        <f>[3]Livelihoods!F19</f>
        <v>0</v>
      </c>
      <c r="G91" s="71">
        <f>[3]Livelihoods!G19</f>
        <v>0</v>
      </c>
      <c r="H91" s="71">
        <f>[3]Livelihoods!H19</f>
        <v>0</v>
      </c>
      <c r="I91" s="71">
        <f>[3]Livelihoods!I19</f>
        <v>0</v>
      </c>
      <c r="J91" s="71">
        <f>[3]Livelihoods!J19</f>
        <v>0</v>
      </c>
      <c r="K91" s="71">
        <f>[3]Livelihoods!K19</f>
        <v>0</v>
      </c>
      <c r="L91" s="71">
        <f>[3]Livelihoods!L19</f>
        <v>0</v>
      </c>
      <c r="M91" s="71">
        <f>[3]Livelihoods!M19</f>
        <v>0</v>
      </c>
      <c r="N91" s="71">
        <f>[3]Livelihoods!N19</f>
        <v>0</v>
      </c>
      <c r="O91" s="71">
        <f>[3]Livelihoods!O19</f>
        <v>0</v>
      </c>
      <c r="P91" s="71">
        <f>[3]Livelihoods!P19</f>
        <v>0</v>
      </c>
      <c r="Q91" s="71">
        <f>[3]Livelihoods!Q19</f>
        <v>0</v>
      </c>
      <c r="R91" s="71">
        <f>[3]Livelihoods!R19</f>
        <v>0</v>
      </c>
      <c r="S91" s="71">
        <f>[3]Livelihoods!S19</f>
        <v>0</v>
      </c>
      <c r="T91" s="71">
        <f>[3]Livelihoods!T19</f>
        <v>0</v>
      </c>
    </row>
    <row r="92" spans="1:20">
      <c r="A92" t="s">
        <v>57</v>
      </c>
      <c r="B92" s="69" t="s">
        <v>117</v>
      </c>
      <c r="C92" s="70" t="s">
        <v>91</v>
      </c>
      <c r="D92" s="71">
        <f>[3]Livelihoods!D20</f>
        <v>0</v>
      </c>
      <c r="E92" s="71">
        <f>[3]Livelihoods!E20</f>
        <v>0</v>
      </c>
      <c r="F92" s="71">
        <f>[3]Livelihoods!F20</f>
        <v>0</v>
      </c>
      <c r="G92" s="71">
        <f>[3]Livelihoods!G20</f>
        <v>0</v>
      </c>
      <c r="H92" s="71">
        <f>[3]Livelihoods!H20</f>
        <v>0</v>
      </c>
      <c r="I92" s="71">
        <f>[3]Livelihoods!I20</f>
        <v>0</v>
      </c>
      <c r="J92" s="71">
        <f>[3]Livelihoods!J20</f>
        <v>0</v>
      </c>
      <c r="K92" s="71">
        <f>[3]Livelihoods!K20</f>
        <v>0</v>
      </c>
      <c r="L92" s="71">
        <f>[3]Livelihoods!L20</f>
        <v>0</v>
      </c>
      <c r="M92" s="71">
        <f>[3]Livelihoods!M20</f>
        <v>0</v>
      </c>
      <c r="N92" s="71">
        <f>[3]Livelihoods!N20</f>
        <v>0</v>
      </c>
      <c r="O92" s="71">
        <f>[3]Livelihoods!O20</f>
        <v>0</v>
      </c>
      <c r="P92" s="71">
        <f>[3]Livelihoods!P20</f>
        <v>0</v>
      </c>
      <c r="Q92" s="71">
        <f>[3]Livelihoods!Q20</f>
        <v>0</v>
      </c>
      <c r="R92" s="71">
        <f>[3]Livelihoods!R20</f>
        <v>0</v>
      </c>
      <c r="S92" s="71">
        <f>[3]Livelihoods!S20</f>
        <v>0</v>
      </c>
      <c r="T92" s="71">
        <f>[3]Livelihoods!T20</f>
        <v>0</v>
      </c>
    </row>
    <row r="93" spans="1:20">
      <c r="A93" t="s">
        <v>57</v>
      </c>
      <c r="B93" s="69" t="s">
        <v>117</v>
      </c>
      <c r="C93" s="70" t="s">
        <v>92</v>
      </c>
      <c r="D93" s="71">
        <f>[3]Livelihoods!D21</f>
        <v>8</v>
      </c>
      <c r="E93" s="71">
        <f>[3]Livelihoods!E21</f>
        <v>525</v>
      </c>
      <c r="F93" s="71">
        <f>[3]Livelihoods!F21</f>
        <v>2</v>
      </c>
      <c r="G93" s="71">
        <f>[3]Livelihoods!G21</f>
        <v>90</v>
      </c>
      <c r="H93" s="71">
        <f>[3]Livelihoods!H21</f>
        <v>2</v>
      </c>
      <c r="I93" s="71">
        <f>[3]Livelihoods!I21</f>
        <v>0</v>
      </c>
      <c r="J93" s="71">
        <f>[3]Livelihoods!J21</f>
        <v>0</v>
      </c>
      <c r="K93" s="71">
        <f>[3]Livelihoods!K21</f>
        <v>10</v>
      </c>
      <c r="L93" s="71">
        <f>[3]Livelihoods!L21</f>
        <v>615</v>
      </c>
      <c r="M93" s="71">
        <f>[3]Livelihoods!M21</f>
        <v>0</v>
      </c>
      <c r="N93" s="71">
        <f>[3]Livelihoods!N21</f>
        <v>0</v>
      </c>
      <c r="O93" s="71">
        <f>[3]Livelihoods!O21</f>
        <v>0</v>
      </c>
      <c r="P93" s="71">
        <f>[3]Livelihoods!P21</f>
        <v>0</v>
      </c>
      <c r="Q93" s="71">
        <f>[3]Livelihoods!Q21</f>
        <v>0</v>
      </c>
      <c r="R93" s="71">
        <f>[3]Livelihoods!R21</f>
        <v>0</v>
      </c>
      <c r="S93" s="71">
        <f>[3]Livelihoods!S21</f>
        <v>0</v>
      </c>
      <c r="T93" s="71">
        <f>[3]Livelihoods!T21</f>
        <v>0</v>
      </c>
    </row>
    <row r="94" spans="1:20">
      <c r="A94" t="s">
        <v>57</v>
      </c>
      <c r="B94" s="69" t="s">
        <v>118</v>
      </c>
      <c r="C94" s="70" t="s">
        <v>90</v>
      </c>
      <c r="D94" s="71">
        <f>[3]Livelihoods!D22</f>
        <v>2</v>
      </c>
      <c r="E94" s="71">
        <f>[3]Livelihoods!E22</f>
        <v>100</v>
      </c>
      <c r="F94" s="71">
        <f>[3]Livelihoods!F22</f>
        <v>0</v>
      </c>
      <c r="G94" s="71">
        <f>[3]Livelihoods!G22</f>
        <v>0</v>
      </c>
      <c r="H94" s="71">
        <f>[3]Livelihoods!H22</f>
        <v>0</v>
      </c>
      <c r="I94" s="71">
        <f>[3]Livelihoods!I22</f>
        <v>0</v>
      </c>
      <c r="J94" s="71">
        <f>[3]Livelihoods!J22</f>
        <v>0</v>
      </c>
      <c r="K94" s="71">
        <f>[3]Livelihoods!K22</f>
        <v>2</v>
      </c>
      <c r="L94" s="71">
        <f>[3]Livelihoods!L22</f>
        <v>100</v>
      </c>
      <c r="M94" s="71">
        <f>[3]Livelihoods!M22</f>
        <v>150</v>
      </c>
      <c r="N94" s="71">
        <f>[3]Livelihoods!N22</f>
        <v>0</v>
      </c>
      <c r="O94" s="71">
        <f>[3]Livelihoods!O22</f>
        <v>0</v>
      </c>
      <c r="P94" s="71">
        <f>[3]Livelihoods!P22</f>
        <v>0</v>
      </c>
      <c r="Q94" s="71">
        <f>[3]Livelihoods!Q22</f>
        <v>0</v>
      </c>
      <c r="R94" s="71">
        <f>[3]Livelihoods!R22</f>
        <v>0</v>
      </c>
      <c r="S94" s="71">
        <f>[3]Livelihoods!S22</f>
        <v>0</v>
      </c>
      <c r="T94" s="71">
        <f>[3]Livelihoods!T22</f>
        <v>0</v>
      </c>
    </row>
    <row r="95" spans="1:20">
      <c r="A95" t="s">
        <v>57</v>
      </c>
      <c r="B95" s="69" t="s">
        <v>118</v>
      </c>
      <c r="C95" s="70" t="s">
        <v>91</v>
      </c>
      <c r="D95" s="71">
        <f>[3]Livelihoods!D23</f>
        <v>0</v>
      </c>
      <c r="E95" s="71">
        <f>[3]Livelihoods!E23</f>
        <v>0</v>
      </c>
      <c r="F95" s="71">
        <f>[3]Livelihoods!F23</f>
        <v>0</v>
      </c>
      <c r="G95" s="71">
        <f>[3]Livelihoods!G23</f>
        <v>0</v>
      </c>
      <c r="H95" s="71">
        <f>[3]Livelihoods!H23</f>
        <v>0</v>
      </c>
      <c r="I95" s="71">
        <f>[3]Livelihoods!I23</f>
        <v>0</v>
      </c>
      <c r="J95" s="71">
        <f>[3]Livelihoods!J23</f>
        <v>0</v>
      </c>
      <c r="K95" s="71">
        <f>[3]Livelihoods!K23</f>
        <v>0</v>
      </c>
      <c r="L95" s="71">
        <f>[3]Livelihoods!L23</f>
        <v>0</v>
      </c>
      <c r="M95" s="71">
        <f>[3]Livelihoods!M23</f>
        <v>0</v>
      </c>
      <c r="N95" s="71">
        <f>[3]Livelihoods!N23</f>
        <v>0</v>
      </c>
      <c r="O95" s="71">
        <f>[3]Livelihoods!O23</f>
        <v>0</v>
      </c>
      <c r="P95" s="71">
        <f>[3]Livelihoods!P23</f>
        <v>0</v>
      </c>
      <c r="Q95" s="71">
        <f>[3]Livelihoods!Q23</f>
        <v>0</v>
      </c>
      <c r="R95" s="71">
        <f>[3]Livelihoods!R23</f>
        <v>0</v>
      </c>
      <c r="S95" s="71">
        <f>[3]Livelihoods!S23</f>
        <v>0</v>
      </c>
      <c r="T95" s="71">
        <f>[3]Livelihoods!T23</f>
        <v>0</v>
      </c>
    </row>
    <row r="96" spans="1:20">
      <c r="A96" t="s">
        <v>57</v>
      </c>
      <c r="B96" s="69" t="s">
        <v>118</v>
      </c>
      <c r="C96" s="70" t="s">
        <v>92</v>
      </c>
      <c r="D96" s="71">
        <f>[3]Livelihoods!D24</f>
        <v>20</v>
      </c>
      <c r="E96" s="71">
        <f>[3]Livelihoods!E24</f>
        <v>801</v>
      </c>
      <c r="F96" s="71">
        <f>[3]Livelihoods!F24</f>
        <v>3</v>
      </c>
      <c r="G96" s="71">
        <f>[3]Livelihoods!G24</f>
        <v>112</v>
      </c>
      <c r="H96" s="71">
        <f>[3]Livelihoods!H24</f>
        <v>3</v>
      </c>
      <c r="I96" s="71">
        <f>[3]Livelihoods!I24</f>
        <v>0</v>
      </c>
      <c r="J96" s="71">
        <f>[3]Livelihoods!J24</f>
        <v>0</v>
      </c>
      <c r="K96" s="71">
        <f>[3]Livelihoods!K24</f>
        <v>23</v>
      </c>
      <c r="L96" s="71">
        <f>[3]Livelihoods!L24</f>
        <v>913</v>
      </c>
      <c r="M96" s="71">
        <f>[3]Livelihoods!M24</f>
        <v>0</v>
      </c>
      <c r="N96" s="71">
        <f>[3]Livelihoods!N24</f>
        <v>0</v>
      </c>
      <c r="O96" s="71">
        <f>[3]Livelihoods!O24</f>
        <v>3</v>
      </c>
      <c r="P96" s="71">
        <f>[3]Livelihoods!P24</f>
        <v>0</v>
      </c>
      <c r="Q96" s="71">
        <f>[3]Livelihoods!Q24</f>
        <v>0</v>
      </c>
      <c r="R96" s="71">
        <f>[3]Livelihoods!R24</f>
        <v>0</v>
      </c>
      <c r="S96" s="71">
        <f>[3]Livelihoods!S24</f>
        <v>0</v>
      </c>
      <c r="T96" s="71">
        <f>[3]Livelihoods!T24</f>
        <v>0</v>
      </c>
    </row>
    <row r="97" spans="1:20">
      <c r="A97" t="s">
        <v>57</v>
      </c>
      <c r="B97" s="69" t="s">
        <v>119</v>
      </c>
      <c r="C97" s="70" t="s">
        <v>90</v>
      </c>
      <c r="D97" s="71">
        <f>[3]Livelihoods!D25</f>
        <v>1</v>
      </c>
      <c r="E97" s="71">
        <f>[3]Livelihoods!E25</f>
        <v>40</v>
      </c>
      <c r="F97" s="71">
        <f>[3]Livelihoods!F25</f>
        <v>0</v>
      </c>
      <c r="G97" s="71">
        <f>[3]Livelihoods!G25</f>
        <v>0</v>
      </c>
      <c r="H97" s="71">
        <f>[3]Livelihoods!H25</f>
        <v>1</v>
      </c>
      <c r="I97" s="71">
        <f>[3]Livelihoods!I25</f>
        <v>0</v>
      </c>
      <c r="J97" s="71">
        <f>[3]Livelihoods!J25</f>
        <v>0</v>
      </c>
      <c r="K97" s="71">
        <f>[3]Livelihoods!K25</f>
        <v>1</v>
      </c>
      <c r="L97" s="71">
        <f>[3]Livelihoods!L25</f>
        <v>40</v>
      </c>
      <c r="M97" s="71">
        <f>[3]Livelihoods!M25</f>
        <v>55</v>
      </c>
      <c r="N97" s="71">
        <f>[3]Livelihoods!N25</f>
        <v>0</v>
      </c>
      <c r="O97" s="71">
        <f>[3]Livelihoods!O25</f>
        <v>1</v>
      </c>
      <c r="P97" s="71">
        <f>[3]Livelihoods!P25</f>
        <v>1</v>
      </c>
      <c r="Q97" s="71">
        <f>[3]Livelihoods!Q25</f>
        <v>0</v>
      </c>
      <c r="R97" s="71">
        <f>[3]Livelihoods!R25</f>
        <v>0</v>
      </c>
      <c r="S97" s="71">
        <f>[3]Livelihoods!S25</f>
        <v>0</v>
      </c>
      <c r="T97" s="71">
        <f>[3]Livelihoods!T25</f>
        <v>0</v>
      </c>
    </row>
    <row r="98" spans="1:20">
      <c r="A98" t="s">
        <v>57</v>
      </c>
      <c r="B98" s="69" t="s">
        <v>119</v>
      </c>
      <c r="C98" s="70" t="s">
        <v>91</v>
      </c>
      <c r="D98" s="71">
        <f>[3]Livelihoods!D26</f>
        <v>0</v>
      </c>
      <c r="E98" s="71">
        <f>[3]Livelihoods!E26</f>
        <v>0</v>
      </c>
      <c r="F98" s="71">
        <f>[3]Livelihoods!F26</f>
        <v>0</v>
      </c>
      <c r="G98" s="71">
        <f>[3]Livelihoods!G26</f>
        <v>0</v>
      </c>
      <c r="H98" s="71">
        <f>[3]Livelihoods!H26</f>
        <v>0</v>
      </c>
      <c r="I98" s="71">
        <f>[3]Livelihoods!I26</f>
        <v>0</v>
      </c>
      <c r="J98" s="71">
        <f>[3]Livelihoods!J26</f>
        <v>0</v>
      </c>
      <c r="K98" s="71">
        <f>[3]Livelihoods!K26</f>
        <v>0</v>
      </c>
      <c r="L98" s="71">
        <f>[3]Livelihoods!L26</f>
        <v>0</v>
      </c>
      <c r="M98" s="71">
        <f>[3]Livelihoods!M26</f>
        <v>0</v>
      </c>
      <c r="N98" s="71">
        <f>[3]Livelihoods!N26</f>
        <v>0</v>
      </c>
      <c r="O98" s="71">
        <f>[3]Livelihoods!O26</f>
        <v>0</v>
      </c>
      <c r="P98" s="71">
        <f>[3]Livelihoods!P26</f>
        <v>0</v>
      </c>
      <c r="Q98" s="71">
        <f>[3]Livelihoods!Q26</f>
        <v>0</v>
      </c>
      <c r="R98" s="71">
        <f>[3]Livelihoods!R26</f>
        <v>0</v>
      </c>
      <c r="S98" s="71">
        <f>[3]Livelihoods!S26</f>
        <v>0</v>
      </c>
      <c r="T98" s="71">
        <f>[3]Livelihoods!T26</f>
        <v>0</v>
      </c>
    </row>
    <row r="99" spans="1:20">
      <c r="A99" t="s">
        <v>57</v>
      </c>
      <c r="B99" s="69" t="s">
        <v>119</v>
      </c>
      <c r="C99" s="70" t="s">
        <v>92</v>
      </c>
      <c r="D99" s="71">
        <f>[3]Livelihoods!D27</f>
        <v>10</v>
      </c>
      <c r="E99" s="71">
        <f>[3]Livelihoods!E27</f>
        <v>690</v>
      </c>
      <c r="F99" s="71">
        <f>[3]Livelihoods!F27</f>
        <v>0</v>
      </c>
      <c r="G99" s="71">
        <f>[3]Livelihoods!G27</f>
        <v>0</v>
      </c>
      <c r="H99" s="71">
        <f>[3]Livelihoods!H27</f>
        <v>5</v>
      </c>
      <c r="I99" s="71">
        <f>[3]Livelihoods!I27</f>
        <v>0</v>
      </c>
      <c r="J99" s="71">
        <f>[3]Livelihoods!J27</f>
        <v>0</v>
      </c>
      <c r="K99" s="71">
        <f>[3]Livelihoods!K27</f>
        <v>10</v>
      </c>
      <c r="L99" s="71">
        <f>[3]Livelihoods!L27</f>
        <v>690</v>
      </c>
      <c r="M99" s="71">
        <f>[3]Livelihoods!M27</f>
        <v>0</v>
      </c>
      <c r="N99" s="71">
        <f>[3]Livelihoods!N27</f>
        <v>0</v>
      </c>
      <c r="O99" s="71">
        <f>[3]Livelihoods!O27</f>
        <v>10</v>
      </c>
      <c r="P99" s="71">
        <f>[3]Livelihoods!P27</f>
        <v>6</v>
      </c>
      <c r="Q99" s="71">
        <f>[3]Livelihoods!Q27</f>
        <v>0</v>
      </c>
      <c r="R99" s="71">
        <f>[3]Livelihoods!R27</f>
        <v>0</v>
      </c>
      <c r="S99" s="71">
        <f>[3]Livelihoods!S27</f>
        <v>0</v>
      </c>
      <c r="T99" s="71">
        <f>[3]Livelihoods!T27</f>
        <v>0</v>
      </c>
    </row>
    <row r="100" spans="1:20">
      <c r="A100" t="s">
        <v>57</v>
      </c>
      <c r="B100" s="69" t="s">
        <v>94</v>
      </c>
      <c r="C100" s="70" t="s">
        <v>90</v>
      </c>
      <c r="D100" s="71">
        <f>[3]Livelihoods!D28</f>
        <v>4</v>
      </c>
      <c r="E100" s="71">
        <f>[3]Livelihoods!E28</f>
        <v>333</v>
      </c>
      <c r="F100" s="71">
        <f>[3]Livelihoods!F28</f>
        <v>16</v>
      </c>
      <c r="G100" s="71">
        <f>[3]Livelihoods!G28</f>
        <v>854</v>
      </c>
      <c r="H100" s="71">
        <f>[3]Livelihoods!H28</f>
        <v>16</v>
      </c>
      <c r="I100" s="71">
        <f>[3]Livelihoods!I28</f>
        <v>0</v>
      </c>
      <c r="J100" s="71">
        <f>[3]Livelihoods!J28</f>
        <v>0</v>
      </c>
      <c r="K100" s="71">
        <f>[3]Livelihoods!K28</f>
        <v>20</v>
      </c>
      <c r="L100" s="71">
        <f>[3]Livelihoods!L28</f>
        <v>1187</v>
      </c>
      <c r="M100" s="71">
        <f>[3]Livelihoods!M28</f>
        <v>1780</v>
      </c>
      <c r="N100" s="71">
        <f>[3]Livelihoods!N28</f>
        <v>0</v>
      </c>
      <c r="O100" s="71">
        <f>[3]Livelihoods!O28</f>
        <v>15</v>
      </c>
      <c r="P100" s="71">
        <f>[3]Livelihoods!P28</f>
        <v>15</v>
      </c>
      <c r="Q100" s="71">
        <f>[3]Livelihoods!Q28</f>
        <v>7614470</v>
      </c>
      <c r="R100" s="71">
        <f>[3]Livelihoods!R28</f>
        <v>15</v>
      </c>
      <c r="S100" s="71">
        <f>[3]Livelihoods!S28</f>
        <v>3</v>
      </c>
      <c r="T100" s="71">
        <f>[3]Livelihoods!T28</f>
        <v>0</v>
      </c>
    </row>
    <row r="101" spans="1:20">
      <c r="A101" t="s">
        <v>57</v>
      </c>
      <c r="B101" s="69" t="s">
        <v>94</v>
      </c>
      <c r="C101" s="70" t="s">
        <v>91</v>
      </c>
      <c r="D101" s="71">
        <f>[3]Livelihoods!D29</f>
        <v>2</v>
      </c>
      <c r="E101" s="71">
        <f>[3]Livelihoods!E29</f>
        <v>72</v>
      </c>
      <c r="F101" s="71">
        <f>[3]Livelihoods!F29</f>
        <v>0</v>
      </c>
      <c r="G101" s="71">
        <f>[3]Livelihoods!G29</f>
        <v>0</v>
      </c>
      <c r="H101" s="71">
        <f>[3]Livelihoods!H29</f>
        <v>0</v>
      </c>
      <c r="I101" s="71">
        <f>[3]Livelihoods!I29</f>
        <v>0</v>
      </c>
      <c r="J101" s="71">
        <f>[3]Livelihoods!J29</f>
        <v>0</v>
      </c>
      <c r="K101" s="71">
        <f>[3]Livelihoods!K29</f>
        <v>2</v>
      </c>
      <c r="L101" s="71">
        <f>[3]Livelihoods!L29</f>
        <v>72</v>
      </c>
      <c r="M101" s="71">
        <f>[3]Livelihoods!M29</f>
        <v>0</v>
      </c>
      <c r="N101" s="71">
        <f>[3]Livelihoods!N29</f>
        <v>12</v>
      </c>
      <c r="O101" s="71">
        <f>[3]Livelihoods!O29</f>
        <v>0</v>
      </c>
      <c r="P101" s="71">
        <f>[3]Livelihoods!P29</f>
        <v>0</v>
      </c>
      <c r="Q101" s="71">
        <f>[3]Livelihoods!Q29</f>
        <v>0</v>
      </c>
      <c r="R101" s="71">
        <f>[3]Livelihoods!R29</f>
        <v>0</v>
      </c>
      <c r="S101" s="71">
        <f>[3]Livelihoods!S29</f>
        <v>0</v>
      </c>
      <c r="T101" s="71">
        <f>[3]Livelihoods!T29</f>
        <v>0</v>
      </c>
    </row>
    <row r="102" spans="1:20">
      <c r="A102" t="s">
        <v>57</v>
      </c>
      <c r="B102" s="69" t="s">
        <v>94</v>
      </c>
      <c r="C102" s="70" t="s">
        <v>92</v>
      </c>
      <c r="D102" s="71">
        <f>[3]Livelihoods!D30</f>
        <v>11</v>
      </c>
      <c r="E102" s="71">
        <f>[3]Livelihoods!E30</f>
        <v>633</v>
      </c>
      <c r="F102" s="71">
        <f>[3]Livelihoods!F30</f>
        <v>0</v>
      </c>
      <c r="G102" s="71">
        <f>[3]Livelihoods!G30</f>
        <v>0</v>
      </c>
      <c r="H102" s="71">
        <f>[3]Livelihoods!H30</f>
        <v>0</v>
      </c>
      <c r="I102" s="71">
        <f>[3]Livelihoods!I30</f>
        <v>0</v>
      </c>
      <c r="J102" s="71">
        <f>[3]Livelihoods!J30</f>
        <v>0</v>
      </c>
      <c r="K102" s="71">
        <f>[3]Livelihoods!K30</f>
        <v>11</v>
      </c>
      <c r="L102" s="71">
        <f>[3]Livelihoods!L30</f>
        <v>633</v>
      </c>
      <c r="M102" s="71">
        <f>[3]Livelihoods!M30</f>
        <v>0</v>
      </c>
      <c r="N102" s="71">
        <f>[3]Livelihoods!N30</f>
        <v>0</v>
      </c>
      <c r="O102" s="71">
        <f>[3]Livelihoods!O30</f>
        <v>0</v>
      </c>
      <c r="P102" s="71">
        <f>[3]Livelihoods!P30</f>
        <v>0</v>
      </c>
      <c r="Q102" s="71">
        <f>[3]Livelihoods!Q30</f>
        <v>0</v>
      </c>
      <c r="R102" s="71">
        <f>[3]Livelihoods!R30</f>
        <v>0</v>
      </c>
      <c r="S102" s="71">
        <f>[3]Livelihoods!S30</f>
        <v>0</v>
      </c>
      <c r="T102" s="71">
        <f>[3]Livelihoods!T30</f>
        <v>0</v>
      </c>
    </row>
    <row r="103" spans="1:20">
      <c r="A103" t="s">
        <v>57</v>
      </c>
      <c r="B103" s="69" t="s">
        <v>95</v>
      </c>
      <c r="C103" s="70" t="s">
        <v>90</v>
      </c>
      <c r="D103" s="71">
        <f>[3]Livelihoods!D31</f>
        <v>0</v>
      </c>
      <c r="E103" s="71">
        <f>[3]Livelihoods!E31</f>
        <v>0</v>
      </c>
      <c r="F103" s="71">
        <f>[3]Livelihoods!F31</f>
        <v>0</v>
      </c>
      <c r="G103" s="71">
        <f>[3]Livelihoods!G31</f>
        <v>0</v>
      </c>
      <c r="H103" s="71">
        <f>[3]Livelihoods!H31</f>
        <v>0</v>
      </c>
      <c r="I103" s="71">
        <f>[3]Livelihoods!I31</f>
        <v>0</v>
      </c>
      <c r="J103" s="71">
        <f>[3]Livelihoods!J31</f>
        <v>0</v>
      </c>
      <c r="K103" s="71">
        <f>[3]Livelihoods!K31</f>
        <v>0</v>
      </c>
      <c r="L103" s="71">
        <f>[3]Livelihoods!L31</f>
        <v>0</v>
      </c>
      <c r="M103" s="71">
        <f>[3]Livelihoods!M31</f>
        <v>0</v>
      </c>
      <c r="N103" s="71">
        <f>[3]Livelihoods!N31</f>
        <v>0</v>
      </c>
      <c r="O103" s="71">
        <f>[3]Livelihoods!O31</f>
        <v>0</v>
      </c>
      <c r="P103" s="71">
        <f>[3]Livelihoods!P31</f>
        <v>0</v>
      </c>
      <c r="Q103" s="71">
        <f>[3]Livelihoods!Q31</f>
        <v>0</v>
      </c>
      <c r="R103" s="71">
        <f>[3]Livelihoods!R31</f>
        <v>0</v>
      </c>
      <c r="S103" s="71">
        <f>[3]Livelihoods!S31</f>
        <v>0</v>
      </c>
      <c r="T103" s="71">
        <f>[3]Livelihoods!T31</f>
        <v>0</v>
      </c>
    </row>
    <row r="104" spans="1:20">
      <c r="A104" t="s">
        <v>57</v>
      </c>
      <c r="B104" s="69" t="s">
        <v>95</v>
      </c>
      <c r="C104" s="70" t="s">
        <v>91</v>
      </c>
      <c r="D104" s="71">
        <f>[3]Livelihoods!D32</f>
        <v>0</v>
      </c>
      <c r="E104" s="71">
        <f>[3]Livelihoods!E32</f>
        <v>0</v>
      </c>
      <c r="F104" s="71">
        <f>[3]Livelihoods!F32</f>
        <v>0</v>
      </c>
      <c r="G104" s="71">
        <f>[3]Livelihoods!G32</f>
        <v>0</v>
      </c>
      <c r="H104" s="71">
        <f>[3]Livelihoods!H32</f>
        <v>0</v>
      </c>
      <c r="I104" s="71">
        <f>[3]Livelihoods!I32</f>
        <v>0</v>
      </c>
      <c r="J104" s="71">
        <f>[3]Livelihoods!J32</f>
        <v>0</v>
      </c>
      <c r="K104" s="71">
        <f>[3]Livelihoods!K32</f>
        <v>0</v>
      </c>
      <c r="L104" s="71">
        <f>[3]Livelihoods!L32</f>
        <v>0</v>
      </c>
      <c r="M104" s="71">
        <f>[3]Livelihoods!M32</f>
        <v>0</v>
      </c>
      <c r="N104" s="71">
        <f>[3]Livelihoods!N32</f>
        <v>0</v>
      </c>
      <c r="O104" s="71">
        <f>[3]Livelihoods!O32</f>
        <v>0</v>
      </c>
      <c r="P104" s="71">
        <f>[3]Livelihoods!P32</f>
        <v>0</v>
      </c>
      <c r="Q104" s="71">
        <f>[3]Livelihoods!Q32</f>
        <v>0</v>
      </c>
      <c r="R104" s="71">
        <f>[3]Livelihoods!R32</f>
        <v>0</v>
      </c>
      <c r="S104" s="71">
        <f>[3]Livelihoods!S32</f>
        <v>0</v>
      </c>
      <c r="T104" s="71">
        <f>[3]Livelihoods!T32</f>
        <v>0</v>
      </c>
    </row>
    <row r="105" spans="1:20">
      <c r="A105" t="s">
        <v>57</v>
      </c>
      <c r="B105" s="69" t="s">
        <v>95</v>
      </c>
      <c r="C105" s="70" t="s">
        <v>92</v>
      </c>
      <c r="D105" s="71">
        <f>[3]Livelihoods!D33</f>
        <v>0</v>
      </c>
      <c r="E105" s="71">
        <f>[3]Livelihoods!E33</f>
        <v>0</v>
      </c>
      <c r="F105" s="71">
        <f>[3]Livelihoods!F33</f>
        <v>0</v>
      </c>
      <c r="G105" s="71">
        <f>[3]Livelihoods!G33</f>
        <v>0</v>
      </c>
      <c r="H105" s="71">
        <f>[3]Livelihoods!H33</f>
        <v>0</v>
      </c>
      <c r="I105" s="71">
        <f>[3]Livelihoods!I33</f>
        <v>0</v>
      </c>
      <c r="J105" s="71">
        <f>[3]Livelihoods!J33</f>
        <v>0</v>
      </c>
      <c r="K105" s="71">
        <f>[3]Livelihoods!K33</f>
        <v>0</v>
      </c>
      <c r="L105" s="71">
        <f>[3]Livelihoods!L33</f>
        <v>0</v>
      </c>
      <c r="M105" s="71">
        <f>[3]Livelihoods!M33</f>
        <v>0</v>
      </c>
      <c r="N105" s="71">
        <f>[3]Livelihoods!N33</f>
        <v>0</v>
      </c>
      <c r="O105" s="71">
        <f>[3]Livelihoods!O33</f>
        <v>0</v>
      </c>
      <c r="P105" s="71">
        <f>[3]Livelihoods!P33</f>
        <v>0</v>
      </c>
      <c r="Q105" s="71">
        <f>[3]Livelihoods!Q33</f>
        <v>0</v>
      </c>
      <c r="R105" s="71">
        <f>[3]Livelihoods!R33</f>
        <v>0</v>
      </c>
      <c r="S105" s="71">
        <f>[3]Livelihoods!S33</f>
        <v>0</v>
      </c>
      <c r="T105" s="71">
        <f>[3]Livelihoods!T33</f>
        <v>0</v>
      </c>
    </row>
    <row r="106" spans="1:20">
      <c r="A106" t="s">
        <v>57</v>
      </c>
      <c r="B106" s="94" t="s">
        <v>110</v>
      </c>
      <c r="C106" s="70" t="s">
        <v>90</v>
      </c>
      <c r="D106" s="71">
        <f>[3]Livelihoods!D34</f>
        <v>0</v>
      </c>
      <c r="E106" s="71">
        <f>[3]Livelihoods!E34</f>
        <v>0</v>
      </c>
      <c r="F106" s="71">
        <f>[3]Livelihoods!F34</f>
        <v>0</v>
      </c>
      <c r="G106" s="71">
        <f>[3]Livelihoods!G34</f>
        <v>0</v>
      </c>
      <c r="H106" s="71">
        <f>[3]Livelihoods!H34</f>
        <v>0</v>
      </c>
      <c r="I106" s="71">
        <f>[3]Livelihoods!I34</f>
        <v>0</v>
      </c>
      <c r="J106" s="71">
        <f>[3]Livelihoods!J34</f>
        <v>0</v>
      </c>
      <c r="K106" s="71">
        <f>[3]Livelihoods!K34</f>
        <v>0</v>
      </c>
      <c r="L106" s="71">
        <f>[3]Livelihoods!L34</f>
        <v>0</v>
      </c>
      <c r="M106" s="71">
        <f>[3]Livelihoods!M34</f>
        <v>0</v>
      </c>
      <c r="N106" s="71">
        <f>[3]Livelihoods!N34</f>
        <v>0</v>
      </c>
      <c r="O106" s="71">
        <f>[3]Livelihoods!O34</f>
        <v>0</v>
      </c>
      <c r="P106" s="71">
        <f>[3]Livelihoods!P34</f>
        <v>0</v>
      </c>
      <c r="Q106" s="71">
        <f>[3]Livelihoods!Q34</f>
        <v>0</v>
      </c>
      <c r="R106" s="71">
        <f>[3]Livelihoods!R34</f>
        <v>0</v>
      </c>
      <c r="S106" s="71">
        <f>[3]Livelihoods!S34</f>
        <v>0</v>
      </c>
      <c r="T106" s="71">
        <f>[3]Livelihoods!T34</f>
        <v>0</v>
      </c>
    </row>
    <row r="107" spans="1:20">
      <c r="A107" t="s">
        <v>57</v>
      </c>
      <c r="B107" s="69" t="s">
        <v>110</v>
      </c>
      <c r="C107" s="70" t="s">
        <v>91</v>
      </c>
      <c r="D107" s="71">
        <f>[3]Livelihoods!D35</f>
        <v>0</v>
      </c>
      <c r="E107" s="71">
        <f>[3]Livelihoods!E35</f>
        <v>0</v>
      </c>
      <c r="F107" s="71">
        <f>[3]Livelihoods!F35</f>
        <v>0</v>
      </c>
      <c r="G107" s="71">
        <f>[3]Livelihoods!G35</f>
        <v>0</v>
      </c>
      <c r="H107" s="71">
        <f>[3]Livelihoods!H35</f>
        <v>0</v>
      </c>
      <c r="I107" s="71">
        <f>[3]Livelihoods!I35</f>
        <v>0</v>
      </c>
      <c r="J107" s="71">
        <f>[3]Livelihoods!J35</f>
        <v>0</v>
      </c>
      <c r="K107" s="71">
        <f>[3]Livelihoods!K35</f>
        <v>0</v>
      </c>
      <c r="L107" s="71">
        <f>[3]Livelihoods!L35</f>
        <v>0</v>
      </c>
      <c r="M107" s="71">
        <f>[3]Livelihoods!M35</f>
        <v>0</v>
      </c>
      <c r="N107" s="71">
        <f>[3]Livelihoods!N35</f>
        <v>0</v>
      </c>
      <c r="O107" s="71">
        <f>[3]Livelihoods!O35</f>
        <v>0</v>
      </c>
      <c r="P107" s="71">
        <f>[3]Livelihoods!P35</f>
        <v>0</v>
      </c>
      <c r="Q107" s="71">
        <f>[3]Livelihoods!Q35</f>
        <v>0</v>
      </c>
      <c r="R107" s="71">
        <f>[3]Livelihoods!R35</f>
        <v>0</v>
      </c>
      <c r="S107" s="71">
        <f>[3]Livelihoods!S35</f>
        <v>0</v>
      </c>
      <c r="T107" s="71">
        <f>[3]Livelihoods!T35</f>
        <v>0</v>
      </c>
    </row>
    <row r="108" spans="1:20">
      <c r="A108" t="s">
        <v>57</v>
      </c>
      <c r="B108" s="69" t="s">
        <v>110</v>
      </c>
      <c r="C108" s="70" t="s">
        <v>92</v>
      </c>
      <c r="D108" s="71">
        <f>[3]Livelihoods!D36</f>
        <v>10</v>
      </c>
      <c r="E108" s="71">
        <f>[3]Livelihoods!E36</f>
        <v>541</v>
      </c>
      <c r="F108" s="71">
        <f>[3]Livelihoods!F36</f>
        <v>6</v>
      </c>
      <c r="G108" s="71">
        <f>[3]Livelihoods!G36</f>
        <v>180</v>
      </c>
      <c r="H108" s="71">
        <f>[3]Livelihoods!H36</f>
        <v>6</v>
      </c>
      <c r="I108" s="71">
        <f>[3]Livelihoods!I36</f>
        <v>0</v>
      </c>
      <c r="J108" s="71">
        <f>[3]Livelihoods!J36</f>
        <v>0</v>
      </c>
      <c r="K108" s="71">
        <f>[3]Livelihoods!K36</f>
        <v>15</v>
      </c>
      <c r="L108" s="71">
        <f>[3]Livelihoods!L36</f>
        <v>721</v>
      </c>
      <c r="M108" s="71">
        <f>[3]Livelihoods!M36</f>
        <v>0</v>
      </c>
      <c r="N108" s="71">
        <f>[3]Livelihoods!N36</f>
        <v>0</v>
      </c>
      <c r="O108" s="71">
        <f>[3]Livelihoods!O36</f>
        <v>6</v>
      </c>
      <c r="P108" s="71">
        <f>[3]Livelihoods!P36</f>
        <v>7</v>
      </c>
      <c r="Q108" s="71">
        <f>[3]Livelihoods!Q36</f>
        <v>496800</v>
      </c>
      <c r="R108" s="71">
        <f>[3]Livelihoods!R36</f>
        <v>3</v>
      </c>
      <c r="S108" s="71">
        <f>[3]Livelihoods!S36</f>
        <v>3</v>
      </c>
      <c r="T108" s="71">
        <f>[3]Livelihoods!T36</f>
        <v>0</v>
      </c>
    </row>
    <row r="109" spans="1:20">
      <c r="A109" t="s">
        <v>57</v>
      </c>
      <c r="B109" s="69" t="s">
        <v>111</v>
      </c>
      <c r="C109" s="70" t="s">
        <v>90</v>
      </c>
      <c r="D109" s="71">
        <f>[3]Livelihoods!D37</f>
        <v>21</v>
      </c>
      <c r="E109" s="71">
        <f>[3]Livelihoods!E37</f>
        <v>1196</v>
      </c>
      <c r="F109" s="71">
        <f>[3]Livelihoods!F37</f>
        <v>0</v>
      </c>
      <c r="G109" s="71">
        <f>[3]Livelihoods!G37</f>
        <v>0</v>
      </c>
      <c r="H109" s="71">
        <f>[3]Livelihoods!H37</f>
        <v>0</v>
      </c>
      <c r="I109" s="71">
        <f>[3]Livelihoods!I37</f>
        <v>0</v>
      </c>
      <c r="J109" s="71">
        <f>[3]Livelihoods!J37</f>
        <v>0</v>
      </c>
      <c r="K109" s="71">
        <f>[3]Livelihoods!K37</f>
        <v>19</v>
      </c>
      <c r="L109" s="71">
        <f>[3]Livelihoods!L37</f>
        <v>1116</v>
      </c>
      <c r="M109" s="71">
        <f>[3]Livelihoods!M37</f>
        <v>0</v>
      </c>
      <c r="N109" s="71">
        <f>[3]Livelihoods!N37</f>
        <v>0</v>
      </c>
      <c r="O109" s="71">
        <f>[3]Livelihoods!O37</f>
        <v>0</v>
      </c>
      <c r="P109" s="71">
        <f>[3]Livelihoods!P37</f>
        <v>3</v>
      </c>
      <c r="Q109" s="71">
        <f>[3]Livelihoods!Q37</f>
        <v>580800</v>
      </c>
      <c r="R109" s="71">
        <f>[3]Livelihoods!R37</f>
        <v>3</v>
      </c>
      <c r="S109" s="71">
        <f>[3]Livelihoods!S37</f>
        <v>0</v>
      </c>
      <c r="T109" s="71">
        <f>[3]Livelihoods!T37</f>
        <v>0</v>
      </c>
    </row>
    <row r="110" spans="1:20">
      <c r="A110" t="s">
        <v>57</v>
      </c>
      <c r="B110" s="69" t="s">
        <v>111</v>
      </c>
      <c r="C110" s="70" t="s">
        <v>91</v>
      </c>
      <c r="D110" s="71">
        <f>[3]Livelihoods!D38</f>
        <v>0</v>
      </c>
      <c r="E110" s="71">
        <f>[3]Livelihoods!E38</f>
        <v>0</v>
      </c>
      <c r="F110" s="71">
        <f>[3]Livelihoods!F38</f>
        <v>0</v>
      </c>
      <c r="G110" s="71">
        <f>[3]Livelihoods!G38</f>
        <v>0</v>
      </c>
      <c r="H110" s="71">
        <f>[3]Livelihoods!H38</f>
        <v>0</v>
      </c>
      <c r="I110" s="71">
        <f>[3]Livelihoods!I38</f>
        <v>0</v>
      </c>
      <c r="J110" s="71">
        <f>[3]Livelihoods!J38</f>
        <v>0</v>
      </c>
      <c r="K110" s="71">
        <f>[3]Livelihoods!K38</f>
        <v>0</v>
      </c>
      <c r="L110" s="71">
        <f>[3]Livelihoods!L38</f>
        <v>0</v>
      </c>
      <c r="M110" s="71">
        <f>[3]Livelihoods!M38</f>
        <v>0</v>
      </c>
      <c r="N110" s="71">
        <f>[3]Livelihoods!N38</f>
        <v>0</v>
      </c>
      <c r="O110" s="71">
        <f>[3]Livelihoods!O38</f>
        <v>0</v>
      </c>
      <c r="P110" s="71">
        <f>[3]Livelihoods!P38</f>
        <v>0</v>
      </c>
      <c r="Q110" s="71">
        <f>[3]Livelihoods!Q38</f>
        <v>0</v>
      </c>
      <c r="R110" s="71">
        <f>[3]Livelihoods!R38</f>
        <v>0</v>
      </c>
      <c r="S110" s="71">
        <f>[3]Livelihoods!S38</f>
        <v>0</v>
      </c>
      <c r="T110" s="71">
        <f>[3]Livelihoods!T38</f>
        <v>0</v>
      </c>
    </row>
    <row r="111" spans="1:20">
      <c r="A111" t="s">
        <v>57</v>
      </c>
      <c r="B111" s="69" t="s">
        <v>111</v>
      </c>
      <c r="C111" s="70" t="s">
        <v>92</v>
      </c>
      <c r="D111" s="71">
        <f>[3]Livelihoods!D39</f>
        <v>0</v>
      </c>
      <c r="E111" s="71">
        <f>[3]Livelihoods!E39</f>
        <v>0</v>
      </c>
      <c r="F111" s="71">
        <f>[3]Livelihoods!F39</f>
        <v>0</v>
      </c>
      <c r="G111" s="71">
        <f>[3]Livelihoods!G39</f>
        <v>0</v>
      </c>
      <c r="H111" s="71">
        <f>[3]Livelihoods!H39</f>
        <v>0</v>
      </c>
      <c r="I111" s="71">
        <f>[3]Livelihoods!I39</f>
        <v>0</v>
      </c>
      <c r="J111" s="71">
        <f>[3]Livelihoods!J39</f>
        <v>0</v>
      </c>
      <c r="K111" s="71">
        <f>[3]Livelihoods!K39</f>
        <v>0</v>
      </c>
      <c r="L111" s="71">
        <f>[3]Livelihoods!L39</f>
        <v>0</v>
      </c>
      <c r="M111" s="71">
        <f>[3]Livelihoods!M39</f>
        <v>0</v>
      </c>
      <c r="N111" s="71">
        <f>[3]Livelihoods!N39</f>
        <v>0</v>
      </c>
      <c r="O111" s="71">
        <f>[3]Livelihoods!O39</f>
        <v>0</v>
      </c>
      <c r="P111" s="71">
        <f>[3]Livelihoods!P39</f>
        <v>0</v>
      </c>
      <c r="Q111" s="71">
        <f>[3]Livelihoods!Q39</f>
        <v>0</v>
      </c>
      <c r="R111" s="71">
        <f>[3]Livelihoods!R39</f>
        <v>0</v>
      </c>
      <c r="S111" s="71">
        <f>[3]Livelihoods!S39</f>
        <v>0</v>
      </c>
      <c r="T111" s="71">
        <f>[3]Livelihoods!T39</f>
        <v>0</v>
      </c>
    </row>
    <row r="112" spans="1:20">
      <c r="A112" t="s">
        <v>57</v>
      </c>
      <c r="B112" s="69" t="s">
        <v>120</v>
      </c>
      <c r="C112" s="70" t="s">
        <v>90</v>
      </c>
      <c r="D112" s="71">
        <f>[3]Livelihoods!D40</f>
        <v>6</v>
      </c>
      <c r="E112" s="71">
        <f>[3]Livelihoods!E40</f>
        <v>450</v>
      </c>
      <c r="F112" s="71">
        <f>[3]Livelihoods!F40</f>
        <v>0</v>
      </c>
      <c r="G112" s="71">
        <f>[3]Livelihoods!G40</f>
        <v>0</v>
      </c>
      <c r="H112" s="71">
        <f>[3]Livelihoods!H40</f>
        <v>6</v>
      </c>
      <c r="I112" s="71">
        <f>[3]Livelihoods!I40</f>
        <v>0</v>
      </c>
      <c r="J112" s="71">
        <f>[3]Livelihoods!J40</f>
        <v>0</v>
      </c>
      <c r="K112" s="71">
        <f>[3]Livelihoods!K40</f>
        <v>6</v>
      </c>
      <c r="L112" s="71">
        <f>[3]Livelihoods!L40</f>
        <v>400</v>
      </c>
      <c r="M112" s="71">
        <f>[3]Livelihoods!M40</f>
        <v>0</v>
      </c>
      <c r="N112" s="71">
        <f>[3]Livelihoods!N40</f>
        <v>0</v>
      </c>
      <c r="O112" s="71">
        <f>[3]Livelihoods!O40</f>
        <v>0</v>
      </c>
      <c r="P112" s="71">
        <f>[3]Livelihoods!P40</f>
        <v>0</v>
      </c>
      <c r="Q112" s="71">
        <f>[3]Livelihoods!Q40</f>
        <v>0</v>
      </c>
      <c r="R112" s="71">
        <f>[3]Livelihoods!R40</f>
        <v>0</v>
      </c>
      <c r="S112" s="71">
        <f>[3]Livelihoods!S40</f>
        <v>0</v>
      </c>
      <c r="T112" s="71">
        <f>[3]Livelihoods!T40</f>
        <v>0</v>
      </c>
    </row>
    <row r="113" spans="1:20">
      <c r="A113" t="s">
        <v>57</v>
      </c>
      <c r="B113" s="69" t="s">
        <v>120</v>
      </c>
      <c r="C113" s="70" t="s">
        <v>91</v>
      </c>
      <c r="D113" s="71">
        <f>[3]Livelihoods!D41</f>
        <v>0</v>
      </c>
      <c r="E113" s="71">
        <f>[3]Livelihoods!E41</f>
        <v>0</v>
      </c>
      <c r="F113" s="71">
        <f>[3]Livelihoods!F41</f>
        <v>0</v>
      </c>
      <c r="G113" s="71">
        <f>[3]Livelihoods!G41</f>
        <v>0</v>
      </c>
      <c r="H113" s="71">
        <f>[3]Livelihoods!H41</f>
        <v>0</v>
      </c>
      <c r="I113" s="71">
        <f>[3]Livelihoods!I41</f>
        <v>0</v>
      </c>
      <c r="J113" s="71">
        <f>[3]Livelihoods!J41</f>
        <v>0</v>
      </c>
      <c r="K113" s="71">
        <f>[3]Livelihoods!K41</f>
        <v>0</v>
      </c>
      <c r="L113" s="71">
        <f>[3]Livelihoods!L41</f>
        <v>0</v>
      </c>
      <c r="M113" s="71">
        <f>[3]Livelihoods!M41</f>
        <v>0</v>
      </c>
      <c r="N113" s="71">
        <f>[3]Livelihoods!N41</f>
        <v>0</v>
      </c>
      <c r="O113" s="71">
        <f>[3]Livelihoods!O41</f>
        <v>0</v>
      </c>
      <c r="P113" s="71">
        <f>[3]Livelihoods!P41</f>
        <v>0</v>
      </c>
      <c r="Q113" s="71">
        <f>[3]Livelihoods!Q41</f>
        <v>0</v>
      </c>
      <c r="R113" s="71">
        <f>[3]Livelihoods!R41</f>
        <v>0</v>
      </c>
      <c r="S113" s="71">
        <f>[3]Livelihoods!S41</f>
        <v>0</v>
      </c>
      <c r="T113" s="71">
        <f>[3]Livelihoods!T41</f>
        <v>0</v>
      </c>
    </row>
    <row r="114" spans="1:20">
      <c r="A114" t="s">
        <v>57</v>
      </c>
      <c r="B114" s="69" t="s">
        <v>120</v>
      </c>
      <c r="C114" s="70" t="s">
        <v>92</v>
      </c>
      <c r="D114" s="71">
        <f>[3]Livelihoods!D42</f>
        <v>8</v>
      </c>
      <c r="E114" s="71">
        <f>[3]Livelihoods!E42</f>
        <v>240</v>
      </c>
      <c r="F114" s="71">
        <f>[3]Livelihoods!F42</f>
        <v>0</v>
      </c>
      <c r="G114" s="71">
        <f>[3]Livelihoods!G42</f>
        <v>0</v>
      </c>
      <c r="H114" s="71">
        <f>[3]Livelihoods!H42</f>
        <v>8</v>
      </c>
      <c r="I114" s="71">
        <f>[3]Livelihoods!I42</f>
        <v>0</v>
      </c>
      <c r="J114" s="71">
        <f>[3]Livelihoods!J42</f>
        <v>0</v>
      </c>
      <c r="K114" s="71">
        <f>[3]Livelihoods!K42</f>
        <v>8</v>
      </c>
      <c r="L114" s="71">
        <f>[3]Livelihoods!L42</f>
        <v>240</v>
      </c>
      <c r="M114" s="71">
        <f>[3]Livelihoods!M42</f>
        <v>0</v>
      </c>
      <c r="N114" s="71">
        <f>[3]Livelihoods!N42</f>
        <v>0</v>
      </c>
      <c r="O114" s="71">
        <f>[3]Livelihoods!O42</f>
        <v>0</v>
      </c>
      <c r="P114" s="71">
        <f>[3]Livelihoods!P42</f>
        <v>0</v>
      </c>
      <c r="Q114" s="71">
        <f>[3]Livelihoods!Q42</f>
        <v>0</v>
      </c>
      <c r="R114" s="71">
        <f>[3]Livelihoods!R42</f>
        <v>0</v>
      </c>
      <c r="S114" s="71">
        <f>[3]Livelihoods!S42</f>
        <v>0</v>
      </c>
      <c r="T114" s="71">
        <f>[3]Livelihoods!T42</f>
        <v>0</v>
      </c>
    </row>
    <row r="115" spans="1:20">
      <c r="A115" t="s">
        <v>57</v>
      </c>
      <c r="B115" s="69" t="s">
        <v>96</v>
      </c>
      <c r="C115" s="70" t="s">
        <v>90</v>
      </c>
      <c r="D115" s="71">
        <f>[3]Livelihoods!D43</f>
        <v>1</v>
      </c>
      <c r="E115" s="71">
        <f>[3]Livelihoods!E43</f>
        <v>30</v>
      </c>
      <c r="F115" s="71">
        <f>[3]Livelihoods!F43</f>
        <v>2</v>
      </c>
      <c r="G115" s="71">
        <f>[3]Livelihoods!G43</f>
        <v>65</v>
      </c>
      <c r="H115" s="71">
        <f>[3]Livelihoods!H43</f>
        <v>2</v>
      </c>
      <c r="I115" s="71">
        <f>[3]Livelihoods!I43</f>
        <v>0</v>
      </c>
      <c r="J115" s="71">
        <f>[3]Livelihoods!J43</f>
        <v>0</v>
      </c>
      <c r="K115" s="71">
        <f>[3]Livelihoods!K43</f>
        <v>3</v>
      </c>
      <c r="L115" s="71">
        <f>[3]Livelihoods!L43</f>
        <v>95</v>
      </c>
      <c r="M115" s="71">
        <f>[3]Livelihoods!M43</f>
        <v>40</v>
      </c>
      <c r="N115" s="71">
        <f>[3]Livelihoods!N43</f>
        <v>0</v>
      </c>
      <c r="O115" s="71">
        <f>[3]Livelihoods!O43</f>
        <v>0</v>
      </c>
      <c r="P115" s="71">
        <f>[3]Livelihoods!P43</f>
        <v>0</v>
      </c>
      <c r="Q115" s="71">
        <f>[3]Livelihoods!Q43</f>
        <v>0</v>
      </c>
      <c r="R115" s="71">
        <f>[3]Livelihoods!R43</f>
        <v>0</v>
      </c>
      <c r="S115" s="71">
        <f>[3]Livelihoods!S43</f>
        <v>0</v>
      </c>
      <c r="T115" s="71">
        <f>[3]Livelihoods!T43</f>
        <v>0</v>
      </c>
    </row>
    <row r="116" spans="1:20">
      <c r="A116" t="s">
        <v>57</v>
      </c>
      <c r="B116" s="69" t="s">
        <v>96</v>
      </c>
      <c r="C116" s="70" t="s">
        <v>91</v>
      </c>
      <c r="D116" s="71">
        <f>[3]Livelihoods!D44</f>
        <v>1</v>
      </c>
      <c r="E116" s="71">
        <f>[3]Livelihoods!E44</f>
        <v>30</v>
      </c>
      <c r="F116" s="71">
        <f>[3]Livelihoods!F44</f>
        <v>0</v>
      </c>
      <c r="G116" s="71">
        <f>[3]Livelihoods!G44</f>
        <v>0</v>
      </c>
      <c r="H116" s="71">
        <f>[3]Livelihoods!H44</f>
        <v>0</v>
      </c>
      <c r="I116" s="71">
        <f>[3]Livelihoods!I44</f>
        <v>0</v>
      </c>
      <c r="J116" s="71">
        <f>[3]Livelihoods!J44</f>
        <v>0</v>
      </c>
      <c r="K116" s="71">
        <f>[3]Livelihoods!K44</f>
        <v>0</v>
      </c>
      <c r="L116" s="71">
        <f>[3]Livelihoods!L44</f>
        <v>0</v>
      </c>
      <c r="M116" s="71">
        <f>[3]Livelihoods!M44</f>
        <v>0</v>
      </c>
      <c r="N116" s="71">
        <f>[3]Livelihoods!N44</f>
        <v>0</v>
      </c>
      <c r="O116" s="71">
        <f>[3]Livelihoods!O44</f>
        <v>0</v>
      </c>
      <c r="P116" s="71">
        <f>[3]Livelihoods!P44</f>
        <v>0</v>
      </c>
      <c r="Q116" s="71">
        <f>[3]Livelihoods!Q44</f>
        <v>0</v>
      </c>
      <c r="R116" s="71">
        <f>[3]Livelihoods!R44</f>
        <v>0</v>
      </c>
      <c r="S116" s="71">
        <f>[3]Livelihoods!S44</f>
        <v>0</v>
      </c>
      <c r="T116" s="71">
        <f>[3]Livelihoods!T44</f>
        <v>0</v>
      </c>
    </row>
    <row r="117" spans="1:20">
      <c r="A117" t="s">
        <v>57</v>
      </c>
      <c r="B117" s="69" t="s">
        <v>96</v>
      </c>
      <c r="C117" s="70" t="s">
        <v>92</v>
      </c>
      <c r="D117" s="71">
        <f>[3]Livelihoods!D45</f>
        <v>11</v>
      </c>
      <c r="E117" s="71">
        <f>[3]Livelihoods!E45</f>
        <v>330</v>
      </c>
      <c r="F117" s="71">
        <f>[3]Livelihoods!F45</f>
        <v>0</v>
      </c>
      <c r="G117" s="71">
        <f>[3]Livelihoods!G45</f>
        <v>0</v>
      </c>
      <c r="H117" s="71">
        <f>[3]Livelihoods!H45</f>
        <v>0</v>
      </c>
      <c r="I117" s="71">
        <f>[3]Livelihoods!I45</f>
        <v>0</v>
      </c>
      <c r="J117" s="71">
        <f>[3]Livelihoods!J45</f>
        <v>0</v>
      </c>
      <c r="K117" s="71">
        <f>[3]Livelihoods!K45</f>
        <v>0</v>
      </c>
      <c r="L117" s="71">
        <f>[3]Livelihoods!L45</f>
        <v>0</v>
      </c>
      <c r="M117" s="71">
        <f>[3]Livelihoods!M45</f>
        <v>0</v>
      </c>
      <c r="N117" s="71">
        <f>[3]Livelihoods!N45</f>
        <v>0</v>
      </c>
      <c r="O117" s="71">
        <f>[3]Livelihoods!O45</f>
        <v>0</v>
      </c>
      <c r="P117" s="71">
        <f>[3]Livelihoods!P45</f>
        <v>0</v>
      </c>
      <c r="Q117" s="71">
        <f>[3]Livelihoods!Q45</f>
        <v>0</v>
      </c>
      <c r="R117" s="71">
        <f>[3]Livelihoods!R45</f>
        <v>0</v>
      </c>
      <c r="S117" s="71">
        <f>[3]Livelihoods!S45</f>
        <v>0</v>
      </c>
      <c r="T117" s="71">
        <f>[3]Livelihoods!T45</f>
        <v>0</v>
      </c>
    </row>
    <row r="118" spans="1:20">
      <c r="A118" t="s">
        <v>57</v>
      </c>
      <c r="B118" s="69" t="s">
        <v>97</v>
      </c>
      <c r="C118" s="70" t="s">
        <v>90</v>
      </c>
      <c r="D118" s="71">
        <f>[3]Livelihoods!D46</f>
        <v>0</v>
      </c>
      <c r="E118" s="71">
        <f>[3]Livelihoods!E46</f>
        <v>0</v>
      </c>
      <c r="F118" s="71">
        <f>[3]Livelihoods!F46</f>
        <v>0</v>
      </c>
      <c r="G118" s="71">
        <f>[3]Livelihoods!G46</f>
        <v>0</v>
      </c>
      <c r="H118" s="71">
        <f>[3]Livelihoods!H46</f>
        <v>0</v>
      </c>
      <c r="I118" s="71">
        <f>[3]Livelihoods!I46</f>
        <v>0</v>
      </c>
      <c r="J118" s="71">
        <f>[3]Livelihoods!J46</f>
        <v>0</v>
      </c>
      <c r="K118" s="71">
        <f>[3]Livelihoods!K46</f>
        <v>0</v>
      </c>
      <c r="L118" s="71">
        <f>[3]Livelihoods!L46</f>
        <v>0</v>
      </c>
      <c r="M118" s="71">
        <f>[3]Livelihoods!M46</f>
        <v>0</v>
      </c>
      <c r="N118" s="71">
        <f>[3]Livelihoods!N46</f>
        <v>0</v>
      </c>
      <c r="O118" s="71">
        <f>[3]Livelihoods!O46</f>
        <v>0</v>
      </c>
      <c r="P118" s="71">
        <f>[3]Livelihoods!P46</f>
        <v>0</v>
      </c>
      <c r="Q118" s="71">
        <f>[3]Livelihoods!Q46</f>
        <v>0</v>
      </c>
      <c r="R118" s="71">
        <f>[3]Livelihoods!R46</f>
        <v>0</v>
      </c>
      <c r="S118" s="71">
        <f>[3]Livelihoods!S46</f>
        <v>0</v>
      </c>
      <c r="T118" s="71">
        <f>[3]Livelihoods!T46</f>
        <v>0</v>
      </c>
    </row>
    <row r="119" spans="1:20">
      <c r="A119" t="s">
        <v>57</v>
      </c>
      <c r="B119" s="69" t="s">
        <v>97</v>
      </c>
      <c r="C119" s="70" t="s">
        <v>91</v>
      </c>
      <c r="D119" s="71">
        <f>[3]Livelihoods!D47</f>
        <v>0</v>
      </c>
      <c r="E119" s="71">
        <f>[3]Livelihoods!E47</f>
        <v>0</v>
      </c>
      <c r="F119" s="71">
        <f>[3]Livelihoods!F47</f>
        <v>0</v>
      </c>
      <c r="G119" s="71">
        <f>[3]Livelihoods!G47</f>
        <v>0</v>
      </c>
      <c r="H119" s="71">
        <f>[3]Livelihoods!H47</f>
        <v>0</v>
      </c>
      <c r="I119" s="71">
        <f>[3]Livelihoods!I47</f>
        <v>0</v>
      </c>
      <c r="J119" s="71">
        <f>[3]Livelihoods!J47</f>
        <v>0</v>
      </c>
      <c r="K119" s="71">
        <f>[3]Livelihoods!K47</f>
        <v>0</v>
      </c>
      <c r="L119" s="71">
        <f>[3]Livelihoods!L47</f>
        <v>0</v>
      </c>
      <c r="M119" s="71">
        <f>[3]Livelihoods!M47</f>
        <v>0</v>
      </c>
      <c r="N119" s="71">
        <f>[3]Livelihoods!N47</f>
        <v>0</v>
      </c>
      <c r="O119" s="71">
        <f>[3]Livelihoods!O47</f>
        <v>0</v>
      </c>
      <c r="P119" s="71">
        <f>[3]Livelihoods!P47</f>
        <v>0</v>
      </c>
      <c r="Q119" s="71">
        <f>[3]Livelihoods!Q47</f>
        <v>0</v>
      </c>
      <c r="R119" s="71">
        <f>[3]Livelihoods!R47</f>
        <v>0</v>
      </c>
      <c r="S119" s="71">
        <f>[3]Livelihoods!S47</f>
        <v>0</v>
      </c>
      <c r="T119" s="71">
        <f>[3]Livelihoods!T47</f>
        <v>0</v>
      </c>
    </row>
    <row r="120" spans="1:20">
      <c r="A120" t="s">
        <v>57</v>
      </c>
      <c r="B120" s="69" t="s">
        <v>97</v>
      </c>
      <c r="C120" s="70" t="s">
        <v>92</v>
      </c>
      <c r="D120" s="71">
        <f>[3]Livelihoods!D48</f>
        <v>15</v>
      </c>
      <c r="E120" s="71">
        <f>[3]Livelihoods!E48</f>
        <v>867</v>
      </c>
      <c r="F120" s="71">
        <f>[3]Livelihoods!F48</f>
        <v>0</v>
      </c>
      <c r="G120" s="71">
        <f>[3]Livelihoods!G48</f>
        <v>0</v>
      </c>
      <c r="H120" s="71">
        <f>[3]Livelihoods!H48</f>
        <v>15</v>
      </c>
      <c r="I120" s="71">
        <f>[3]Livelihoods!I48</f>
        <v>0</v>
      </c>
      <c r="J120" s="71">
        <f>[3]Livelihoods!J48</f>
        <v>0</v>
      </c>
      <c r="K120" s="71">
        <f>[3]Livelihoods!K48</f>
        <v>15</v>
      </c>
      <c r="L120" s="71">
        <f>[3]Livelihoods!L48</f>
        <v>867</v>
      </c>
      <c r="M120" s="71">
        <f>[3]Livelihoods!M48</f>
        <v>0</v>
      </c>
      <c r="N120" s="71">
        <f>[3]Livelihoods!N48</f>
        <v>0</v>
      </c>
      <c r="O120" s="71">
        <f>[3]Livelihoods!O48</f>
        <v>12</v>
      </c>
      <c r="P120" s="71">
        <f>[3]Livelihoods!P48</f>
        <v>12</v>
      </c>
      <c r="Q120" s="71">
        <f>[3]Livelihoods!Q48</f>
        <v>432000</v>
      </c>
      <c r="R120" s="71">
        <f>[3]Livelihoods!R48</f>
        <v>12</v>
      </c>
      <c r="S120" s="71">
        <f>[3]Livelihoods!S48</f>
        <v>12</v>
      </c>
      <c r="T120" s="71">
        <f>[3]Livelihoods!T48</f>
        <v>12</v>
      </c>
    </row>
    <row r="121" spans="1:20">
      <c r="A121" t="s">
        <v>57</v>
      </c>
      <c r="B121" s="69" t="s">
        <v>112</v>
      </c>
      <c r="C121" s="70" t="s">
        <v>90</v>
      </c>
      <c r="D121" s="71">
        <f>[3]Livelihoods!D49</f>
        <v>0</v>
      </c>
      <c r="E121" s="71">
        <f>[3]Livelihoods!E49</f>
        <v>0</v>
      </c>
      <c r="F121" s="71">
        <f>[3]Livelihoods!F49</f>
        <v>0</v>
      </c>
      <c r="G121" s="71">
        <f>[3]Livelihoods!G49</f>
        <v>0</v>
      </c>
      <c r="H121" s="71">
        <f>[3]Livelihoods!H49</f>
        <v>0</v>
      </c>
      <c r="I121" s="71">
        <f>[3]Livelihoods!I49</f>
        <v>0</v>
      </c>
      <c r="J121" s="71">
        <f>[3]Livelihoods!J49</f>
        <v>0</v>
      </c>
      <c r="K121" s="71">
        <f>[3]Livelihoods!K49</f>
        <v>0</v>
      </c>
      <c r="L121" s="71">
        <f>[3]Livelihoods!L49</f>
        <v>0</v>
      </c>
      <c r="M121" s="71">
        <f>[3]Livelihoods!M49</f>
        <v>0</v>
      </c>
      <c r="N121" s="71">
        <f>[3]Livelihoods!N49</f>
        <v>0</v>
      </c>
      <c r="O121" s="71">
        <f>[3]Livelihoods!O49</f>
        <v>0</v>
      </c>
      <c r="P121" s="71">
        <f>[3]Livelihoods!P49</f>
        <v>0</v>
      </c>
      <c r="Q121" s="71">
        <f>[3]Livelihoods!Q49</f>
        <v>0</v>
      </c>
      <c r="R121" s="71">
        <f>[3]Livelihoods!R49</f>
        <v>0</v>
      </c>
      <c r="S121" s="71">
        <f>[3]Livelihoods!S49</f>
        <v>0</v>
      </c>
      <c r="T121" s="71">
        <f>[3]Livelihoods!T49</f>
        <v>0</v>
      </c>
    </row>
    <row r="122" spans="1:20">
      <c r="A122" t="s">
        <v>57</v>
      </c>
      <c r="B122" s="69" t="s">
        <v>112</v>
      </c>
      <c r="C122" s="70" t="s">
        <v>91</v>
      </c>
      <c r="D122" s="71">
        <f>[3]Livelihoods!D50</f>
        <v>0</v>
      </c>
      <c r="E122" s="71">
        <f>[3]Livelihoods!E50</f>
        <v>0</v>
      </c>
      <c r="F122" s="71">
        <f>[3]Livelihoods!F50</f>
        <v>0</v>
      </c>
      <c r="G122" s="71">
        <f>[3]Livelihoods!G50</f>
        <v>0</v>
      </c>
      <c r="H122" s="71">
        <f>[3]Livelihoods!H50</f>
        <v>0</v>
      </c>
      <c r="I122" s="71">
        <f>[3]Livelihoods!I50</f>
        <v>0</v>
      </c>
      <c r="J122" s="71">
        <f>[3]Livelihoods!J50</f>
        <v>0</v>
      </c>
      <c r="K122" s="71">
        <f>[3]Livelihoods!K50</f>
        <v>0</v>
      </c>
      <c r="L122" s="71">
        <f>[3]Livelihoods!L50</f>
        <v>0</v>
      </c>
      <c r="M122" s="71">
        <f>[3]Livelihoods!M50</f>
        <v>0</v>
      </c>
      <c r="N122" s="71">
        <f>[3]Livelihoods!N50</f>
        <v>0</v>
      </c>
      <c r="O122" s="71">
        <f>[3]Livelihoods!O50</f>
        <v>0</v>
      </c>
      <c r="P122" s="71">
        <f>[3]Livelihoods!P50</f>
        <v>0</v>
      </c>
      <c r="Q122" s="71">
        <f>[3]Livelihoods!Q50</f>
        <v>0</v>
      </c>
      <c r="R122" s="71">
        <f>[3]Livelihoods!R50</f>
        <v>0</v>
      </c>
      <c r="S122" s="71">
        <f>[3]Livelihoods!S50</f>
        <v>0</v>
      </c>
      <c r="T122" s="71">
        <f>[3]Livelihoods!T50</f>
        <v>0</v>
      </c>
    </row>
    <row r="123" spans="1:20">
      <c r="A123" t="s">
        <v>57</v>
      </c>
      <c r="B123" s="69" t="s">
        <v>112</v>
      </c>
      <c r="C123" s="70" t="s">
        <v>92</v>
      </c>
      <c r="D123" s="71">
        <f>[3]Livelihoods!D51</f>
        <v>9</v>
      </c>
      <c r="E123" s="71">
        <f>[3]Livelihoods!E51</f>
        <v>722</v>
      </c>
      <c r="F123" s="71">
        <f>[3]Livelihoods!F51</f>
        <v>2</v>
      </c>
      <c r="G123" s="71">
        <f>[3]Livelihoods!G51</f>
        <v>200</v>
      </c>
      <c r="H123" s="71">
        <f>[3]Livelihoods!H51</f>
        <v>3</v>
      </c>
      <c r="I123" s="71">
        <f>[3]Livelihoods!I51</f>
        <v>0</v>
      </c>
      <c r="J123" s="71">
        <f>[3]Livelihoods!J51</f>
        <v>0</v>
      </c>
      <c r="K123" s="71">
        <f>[3]Livelihoods!K51</f>
        <v>11</v>
      </c>
      <c r="L123" s="71">
        <f>[3]Livelihoods!L51</f>
        <v>922</v>
      </c>
      <c r="M123" s="71">
        <f>[3]Livelihoods!M51</f>
        <v>0</v>
      </c>
      <c r="N123" s="71">
        <f>[3]Livelihoods!N51</f>
        <v>0</v>
      </c>
      <c r="O123" s="71">
        <f>[3]Livelihoods!O51</f>
        <v>3</v>
      </c>
      <c r="P123" s="71">
        <f>[3]Livelihoods!P51</f>
        <v>3</v>
      </c>
      <c r="Q123" s="71">
        <f>[3]Livelihoods!Q51</f>
        <v>1630500</v>
      </c>
      <c r="R123" s="71">
        <f>[3]Livelihoods!R51</f>
        <v>3</v>
      </c>
      <c r="S123" s="71">
        <f>[3]Livelihoods!S51</f>
        <v>3</v>
      </c>
      <c r="T123" s="71">
        <f>[3]Livelihoods!T51</f>
        <v>0</v>
      </c>
    </row>
    <row r="124" spans="1:20">
      <c r="A124" t="s">
        <v>57</v>
      </c>
      <c r="B124" s="69" t="s">
        <v>121</v>
      </c>
      <c r="C124" s="70" t="s">
        <v>90</v>
      </c>
      <c r="D124" s="71">
        <f>[3]Livelihoods!D52</f>
        <v>0</v>
      </c>
      <c r="E124" s="71">
        <f>[3]Livelihoods!E52</f>
        <v>0</v>
      </c>
      <c r="F124" s="71">
        <f>[3]Livelihoods!F52</f>
        <v>0</v>
      </c>
      <c r="G124" s="71">
        <f>[3]Livelihoods!G52</f>
        <v>0</v>
      </c>
      <c r="H124" s="71">
        <f>[3]Livelihoods!H52</f>
        <v>0</v>
      </c>
      <c r="I124" s="71">
        <f>[3]Livelihoods!I52</f>
        <v>0</v>
      </c>
      <c r="J124" s="71">
        <f>[3]Livelihoods!J52</f>
        <v>0</v>
      </c>
      <c r="K124" s="71">
        <f>[3]Livelihoods!K52</f>
        <v>0</v>
      </c>
      <c r="L124" s="71">
        <f>[3]Livelihoods!L52</f>
        <v>0</v>
      </c>
      <c r="M124" s="71">
        <f>[3]Livelihoods!M52</f>
        <v>0</v>
      </c>
      <c r="N124" s="71">
        <f>[3]Livelihoods!N52</f>
        <v>0</v>
      </c>
      <c r="O124" s="71">
        <f>[3]Livelihoods!O52</f>
        <v>0</v>
      </c>
      <c r="P124" s="71">
        <f>[3]Livelihoods!P52</f>
        <v>0</v>
      </c>
      <c r="Q124" s="71">
        <f>[3]Livelihoods!Q52</f>
        <v>0</v>
      </c>
      <c r="R124" s="71">
        <f>[3]Livelihoods!R52</f>
        <v>0</v>
      </c>
      <c r="S124" s="71">
        <f>[3]Livelihoods!S52</f>
        <v>0</v>
      </c>
      <c r="T124" s="71">
        <f>[3]Livelihoods!T52</f>
        <v>0</v>
      </c>
    </row>
    <row r="125" spans="1:20">
      <c r="A125" t="s">
        <v>57</v>
      </c>
      <c r="B125" s="69" t="s">
        <v>121</v>
      </c>
      <c r="C125" s="70" t="s">
        <v>91</v>
      </c>
      <c r="D125" s="71">
        <f>[3]Livelihoods!D53</f>
        <v>0</v>
      </c>
      <c r="E125" s="71">
        <f>[3]Livelihoods!E53</f>
        <v>0</v>
      </c>
      <c r="F125" s="71">
        <f>[3]Livelihoods!F53</f>
        <v>0</v>
      </c>
      <c r="G125" s="71">
        <f>[3]Livelihoods!G53</f>
        <v>0</v>
      </c>
      <c r="H125" s="71">
        <f>[3]Livelihoods!H53</f>
        <v>0</v>
      </c>
      <c r="I125" s="71">
        <f>[3]Livelihoods!I53</f>
        <v>0</v>
      </c>
      <c r="J125" s="71">
        <f>[3]Livelihoods!J53</f>
        <v>0</v>
      </c>
      <c r="K125" s="71">
        <f>[3]Livelihoods!K53</f>
        <v>0</v>
      </c>
      <c r="L125" s="71">
        <f>[3]Livelihoods!L53</f>
        <v>0</v>
      </c>
      <c r="M125" s="71">
        <f>[3]Livelihoods!M53</f>
        <v>0</v>
      </c>
      <c r="N125" s="71">
        <f>[3]Livelihoods!N53</f>
        <v>0</v>
      </c>
      <c r="O125" s="71">
        <f>[3]Livelihoods!O53</f>
        <v>0</v>
      </c>
      <c r="P125" s="71">
        <f>[3]Livelihoods!P53</f>
        <v>0</v>
      </c>
      <c r="Q125" s="71">
        <f>[3]Livelihoods!Q53</f>
        <v>0</v>
      </c>
      <c r="R125" s="71">
        <f>[3]Livelihoods!R53</f>
        <v>0</v>
      </c>
      <c r="S125" s="71">
        <f>[3]Livelihoods!S53</f>
        <v>0</v>
      </c>
      <c r="T125" s="71">
        <f>[3]Livelihoods!T53</f>
        <v>0</v>
      </c>
    </row>
    <row r="126" spans="1:20">
      <c r="A126" t="s">
        <v>57</v>
      </c>
      <c r="B126" s="69" t="s">
        <v>121</v>
      </c>
      <c r="C126" s="70" t="s">
        <v>92</v>
      </c>
      <c r="D126" s="71">
        <f>[3]Livelihoods!D54</f>
        <v>0</v>
      </c>
      <c r="E126" s="71">
        <f>[3]Livelihoods!E54</f>
        <v>0</v>
      </c>
      <c r="F126" s="71">
        <f>[3]Livelihoods!F54</f>
        <v>0</v>
      </c>
      <c r="G126" s="71">
        <f>[3]Livelihoods!G54</f>
        <v>0</v>
      </c>
      <c r="H126" s="71">
        <f>[3]Livelihoods!H54</f>
        <v>0</v>
      </c>
      <c r="I126" s="71">
        <f>[3]Livelihoods!I54</f>
        <v>0</v>
      </c>
      <c r="J126" s="71">
        <f>[3]Livelihoods!J54</f>
        <v>0</v>
      </c>
      <c r="K126" s="71">
        <f>[3]Livelihoods!K54</f>
        <v>0</v>
      </c>
      <c r="L126" s="71">
        <f>[3]Livelihoods!L54</f>
        <v>0</v>
      </c>
      <c r="M126" s="71">
        <f>[3]Livelihoods!M54</f>
        <v>0</v>
      </c>
      <c r="N126" s="71">
        <f>[3]Livelihoods!N54</f>
        <v>0</v>
      </c>
      <c r="O126" s="71">
        <f>[3]Livelihoods!O54</f>
        <v>0</v>
      </c>
      <c r="P126" s="71">
        <f>[3]Livelihoods!P54</f>
        <v>0</v>
      </c>
      <c r="Q126" s="71">
        <f>[3]Livelihoods!Q54</f>
        <v>0</v>
      </c>
      <c r="R126" s="71">
        <f>[3]Livelihoods!R54</f>
        <v>0</v>
      </c>
      <c r="S126" s="71">
        <f>[3]Livelihoods!S54</f>
        <v>0</v>
      </c>
      <c r="T126" s="71">
        <f>[3]Livelihoods!T54</f>
        <v>0</v>
      </c>
    </row>
    <row r="127" spans="1:20">
      <c r="A127" t="s">
        <v>57</v>
      </c>
      <c r="B127" s="69" t="s">
        <v>113</v>
      </c>
      <c r="C127" s="70" t="s">
        <v>90</v>
      </c>
      <c r="D127" s="71">
        <f>[3]Livelihoods!D55</f>
        <v>0</v>
      </c>
      <c r="E127" s="71">
        <f>[3]Livelihoods!E55</f>
        <v>0</v>
      </c>
      <c r="F127" s="71">
        <f>[3]Livelihoods!F55</f>
        <v>0</v>
      </c>
      <c r="G127" s="71">
        <f>[3]Livelihoods!G55</f>
        <v>0</v>
      </c>
      <c r="H127" s="71">
        <f>[3]Livelihoods!H55</f>
        <v>0</v>
      </c>
      <c r="I127" s="71">
        <f>[3]Livelihoods!I55</f>
        <v>0</v>
      </c>
      <c r="J127" s="71">
        <f>[3]Livelihoods!J55</f>
        <v>0</v>
      </c>
      <c r="K127" s="71">
        <f>[3]Livelihoods!K55</f>
        <v>0</v>
      </c>
      <c r="L127" s="71">
        <f>[3]Livelihoods!L55</f>
        <v>0</v>
      </c>
      <c r="M127" s="71">
        <f>[3]Livelihoods!M55</f>
        <v>0</v>
      </c>
      <c r="N127" s="71">
        <f>[3]Livelihoods!N55</f>
        <v>0</v>
      </c>
      <c r="O127" s="71">
        <f>[3]Livelihoods!O55</f>
        <v>0</v>
      </c>
      <c r="P127" s="71">
        <f>[3]Livelihoods!P55</f>
        <v>0</v>
      </c>
      <c r="Q127" s="71">
        <f>[3]Livelihoods!Q55</f>
        <v>0</v>
      </c>
      <c r="R127" s="71">
        <f>[3]Livelihoods!R55</f>
        <v>0</v>
      </c>
      <c r="S127" s="71">
        <f>[3]Livelihoods!S55</f>
        <v>0</v>
      </c>
      <c r="T127" s="71">
        <f>[3]Livelihoods!T55</f>
        <v>0</v>
      </c>
    </row>
    <row r="128" spans="1:20">
      <c r="A128" t="s">
        <v>57</v>
      </c>
      <c r="B128" s="69" t="s">
        <v>113</v>
      </c>
      <c r="C128" s="70" t="s">
        <v>91</v>
      </c>
      <c r="D128" s="71">
        <f>[3]Livelihoods!D56</f>
        <v>0</v>
      </c>
      <c r="E128" s="71">
        <f>[3]Livelihoods!E56</f>
        <v>0</v>
      </c>
      <c r="F128" s="71">
        <f>[3]Livelihoods!F56</f>
        <v>0</v>
      </c>
      <c r="G128" s="71">
        <f>[3]Livelihoods!G56</f>
        <v>0</v>
      </c>
      <c r="H128" s="71">
        <f>[3]Livelihoods!H56</f>
        <v>0</v>
      </c>
      <c r="I128" s="71">
        <f>[3]Livelihoods!I56</f>
        <v>0</v>
      </c>
      <c r="J128" s="71">
        <f>[3]Livelihoods!J56</f>
        <v>0</v>
      </c>
      <c r="K128" s="71">
        <f>[3]Livelihoods!K56</f>
        <v>0</v>
      </c>
      <c r="L128" s="71">
        <f>[3]Livelihoods!L56</f>
        <v>0</v>
      </c>
      <c r="M128" s="71">
        <f>[3]Livelihoods!M56</f>
        <v>0</v>
      </c>
      <c r="N128" s="71">
        <f>[3]Livelihoods!N56</f>
        <v>0</v>
      </c>
      <c r="O128" s="71">
        <f>[3]Livelihoods!O56</f>
        <v>0</v>
      </c>
      <c r="P128" s="71">
        <f>[3]Livelihoods!P56</f>
        <v>0</v>
      </c>
      <c r="Q128" s="71">
        <f>[3]Livelihoods!Q56</f>
        <v>0</v>
      </c>
      <c r="R128" s="71">
        <f>[3]Livelihoods!R56</f>
        <v>0</v>
      </c>
      <c r="S128" s="71">
        <f>[3]Livelihoods!S56</f>
        <v>0</v>
      </c>
      <c r="T128" s="71">
        <f>[3]Livelihoods!T56</f>
        <v>0</v>
      </c>
    </row>
    <row r="129" spans="1:20">
      <c r="A129" t="s">
        <v>57</v>
      </c>
      <c r="B129" s="69" t="s">
        <v>113</v>
      </c>
      <c r="C129" s="70" t="s">
        <v>92</v>
      </c>
      <c r="D129" s="71">
        <f>[3]Livelihoods!D57</f>
        <v>0</v>
      </c>
      <c r="E129" s="71">
        <f>[3]Livelihoods!E57</f>
        <v>0</v>
      </c>
      <c r="F129" s="71">
        <f>[3]Livelihoods!F57</f>
        <v>0</v>
      </c>
      <c r="G129" s="71">
        <f>[3]Livelihoods!G57</f>
        <v>0</v>
      </c>
      <c r="H129" s="71">
        <f>[3]Livelihoods!H57</f>
        <v>0</v>
      </c>
      <c r="I129" s="71">
        <f>[3]Livelihoods!I57</f>
        <v>0</v>
      </c>
      <c r="J129" s="71">
        <f>[3]Livelihoods!J57</f>
        <v>0</v>
      </c>
      <c r="K129" s="71">
        <f>[3]Livelihoods!K57</f>
        <v>0</v>
      </c>
      <c r="L129" s="71">
        <f>[3]Livelihoods!L57</f>
        <v>0</v>
      </c>
      <c r="M129" s="71">
        <f>[3]Livelihoods!M57</f>
        <v>0</v>
      </c>
      <c r="N129" s="71">
        <f>[3]Livelihoods!N57</f>
        <v>0</v>
      </c>
      <c r="O129" s="71">
        <f>[3]Livelihoods!O57</f>
        <v>0</v>
      </c>
      <c r="P129" s="71">
        <f>[3]Livelihoods!P57</f>
        <v>0</v>
      </c>
      <c r="Q129" s="71">
        <f>[3]Livelihoods!Q57</f>
        <v>0</v>
      </c>
      <c r="R129" s="71">
        <f>[3]Livelihoods!R57</f>
        <v>0</v>
      </c>
      <c r="S129" s="71">
        <f>[3]Livelihoods!S57</f>
        <v>0</v>
      </c>
      <c r="T129" s="71">
        <f>[3]Livelihoods!T57</f>
        <v>0</v>
      </c>
    </row>
    <row r="130" spans="1:20">
      <c r="A130" t="s">
        <v>57</v>
      </c>
      <c r="B130" s="69" t="s">
        <v>98</v>
      </c>
      <c r="C130" s="70" t="s">
        <v>90</v>
      </c>
      <c r="D130" s="71">
        <f>[3]Livelihoods!D58</f>
        <v>0</v>
      </c>
      <c r="E130" s="71">
        <f>[3]Livelihoods!E58</f>
        <v>0</v>
      </c>
      <c r="F130" s="71">
        <f>[3]Livelihoods!F58</f>
        <v>0</v>
      </c>
      <c r="G130" s="71">
        <f>[3]Livelihoods!G58</f>
        <v>0</v>
      </c>
      <c r="H130" s="71">
        <f>[3]Livelihoods!H58</f>
        <v>0</v>
      </c>
      <c r="I130" s="71">
        <f>[3]Livelihoods!I58</f>
        <v>0</v>
      </c>
      <c r="J130" s="71">
        <f>[3]Livelihoods!J58</f>
        <v>0</v>
      </c>
      <c r="K130" s="71">
        <f>[3]Livelihoods!K58</f>
        <v>0</v>
      </c>
      <c r="L130" s="71">
        <f>[3]Livelihoods!L58</f>
        <v>0</v>
      </c>
      <c r="M130" s="71">
        <f>[3]Livelihoods!M58</f>
        <v>0</v>
      </c>
      <c r="N130" s="71">
        <f>[3]Livelihoods!N58</f>
        <v>0</v>
      </c>
      <c r="O130" s="71">
        <f>[3]Livelihoods!O58</f>
        <v>0</v>
      </c>
      <c r="P130" s="71">
        <f>[3]Livelihoods!P58</f>
        <v>0</v>
      </c>
      <c r="Q130" s="71">
        <f>[3]Livelihoods!Q58</f>
        <v>0</v>
      </c>
      <c r="R130" s="71">
        <f>[3]Livelihoods!R58</f>
        <v>0</v>
      </c>
      <c r="S130" s="71">
        <f>[3]Livelihoods!S58</f>
        <v>0</v>
      </c>
      <c r="T130" s="71">
        <f>[3]Livelihoods!T58</f>
        <v>0</v>
      </c>
    </row>
    <row r="131" spans="1:20">
      <c r="A131" t="s">
        <v>57</v>
      </c>
      <c r="B131" s="69" t="s">
        <v>98</v>
      </c>
      <c r="C131" s="70" t="s">
        <v>91</v>
      </c>
      <c r="D131" s="71">
        <f>[3]Livelihoods!D59</f>
        <v>0</v>
      </c>
      <c r="E131" s="71">
        <f>[3]Livelihoods!E59</f>
        <v>0</v>
      </c>
      <c r="F131" s="71">
        <f>[3]Livelihoods!F59</f>
        <v>0</v>
      </c>
      <c r="G131" s="71">
        <f>[3]Livelihoods!G59</f>
        <v>0</v>
      </c>
      <c r="H131" s="71">
        <f>[3]Livelihoods!H59</f>
        <v>0</v>
      </c>
      <c r="I131" s="71">
        <f>[3]Livelihoods!I59</f>
        <v>0</v>
      </c>
      <c r="J131" s="71">
        <f>[3]Livelihoods!J59</f>
        <v>0</v>
      </c>
      <c r="K131" s="71">
        <f>[3]Livelihoods!K59</f>
        <v>0</v>
      </c>
      <c r="L131" s="71">
        <f>[3]Livelihoods!L59</f>
        <v>0</v>
      </c>
      <c r="M131" s="71">
        <f>[3]Livelihoods!M59</f>
        <v>0</v>
      </c>
      <c r="N131" s="71">
        <f>[3]Livelihoods!N59</f>
        <v>0</v>
      </c>
      <c r="O131" s="71">
        <f>[3]Livelihoods!O59</f>
        <v>0</v>
      </c>
      <c r="P131" s="71">
        <f>[3]Livelihoods!P59</f>
        <v>0</v>
      </c>
      <c r="Q131" s="71">
        <f>[3]Livelihoods!Q59</f>
        <v>0</v>
      </c>
      <c r="R131" s="71">
        <f>[3]Livelihoods!R59</f>
        <v>0</v>
      </c>
      <c r="S131" s="71">
        <f>[3]Livelihoods!S59</f>
        <v>0</v>
      </c>
      <c r="T131" s="71">
        <f>[3]Livelihoods!T59</f>
        <v>0</v>
      </c>
    </row>
    <row r="132" spans="1:20">
      <c r="A132" t="s">
        <v>57</v>
      </c>
      <c r="B132" s="69" t="s">
        <v>98</v>
      </c>
      <c r="C132" s="70" t="s">
        <v>92</v>
      </c>
      <c r="D132" s="71">
        <f>[3]Livelihoods!D60</f>
        <v>23</v>
      </c>
      <c r="E132" s="71">
        <f>[3]Livelihoods!E60</f>
        <v>828</v>
      </c>
      <c r="F132" s="71">
        <f>[3]Livelihoods!F60</f>
        <v>0</v>
      </c>
      <c r="G132" s="71">
        <f>[3]Livelihoods!G60</f>
        <v>0</v>
      </c>
      <c r="H132" s="71">
        <f>[3]Livelihoods!H60</f>
        <v>0</v>
      </c>
      <c r="I132" s="71">
        <f>[3]Livelihoods!I60</f>
        <v>0</v>
      </c>
      <c r="J132" s="71">
        <f>[3]Livelihoods!J60</f>
        <v>0</v>
      </c>
      <c r="K132" s="71">
        <f>[3]Livelihoods!K60</f>
        <v>0</v>
      </c>
      <c r="L132" s="71">
        <f>[3]Livelihoods!L60</f>
        <v>0</v>
      </c>
      <c r="M132" s="71">
        <f>[3]Livelihoods!M60</f>
        <v>0</v>
      </c>
      <c r="N132" s="71">
        <f>[3]Livelihoods!N60</f>
        <v>0</v>
      </c>
      <c r="O132" s="71">
        <f>[3]Livelihoods!O60</f>
        <v>0</v>
      </c>
      <c r="P132" s="71">
        <f>[3]Livelihoods!P60</f>
        <v>0</v>
      </c>
      <c r="Q132" s="71">
        <f>[3]Livelihoods!Q60</f>
        <v>0</v>
      </c>
      <c r="R132" s="71">
        <f>[3]Livelihoods!R60</f>
        <v>0</v>
      </c>
      <c r="S132" s="71">
        <f>[3]Livelihoods!S60</f>
        <v>0</v>
      </c>
      <c r="T132" s="71">
        <f>[3]Livelihoods!T60</f>
        <v>0</v>
      </c>
    </row>
    <row r="133" spans="1:20">
      <c r="A133" t="s">
        <v>57</v>
      </c>
      <c r="B133" s="69" t="s">
        <v>99</v>
      </c>
      <c r="C133" s="70" t="s">
        <v>90</v>
      </c>
      <c r="D133" s="71">
        <f>[3]Livelihoods!D61</f>
        <v>0</v>
      </c>
      <c r="E133" s="71">
        <f>[3]Livelihoods!E61</f>
        <v>0</v>
      </c>
      <c r="F133" s="71">
        <f>[3]Livelihoods!F61</f>
        <v>0</v>
      </c>
      <c r="G133" s="71">
        <f>[3]Livelihoods!G61</f>
        <v>0</v>
      </c>
      <c r="H133" s="71">
        <f>[3]Livelihoods!H61</f>
        <v>0</v>
      </c>
      <c r="I133" s="71">
        <f>[3]Livelihoods!I61</f>
        <v>0</v>
      </c>
      <c r="J133" s="71">
        <f>[3]Livelihoods!J61</f>
        <v>0</v>
      </c>
      <c r="K133" s="71">
        <f>[3]Livelihoods!K61</f>
        <v>0</v>
      </c>
      <c r="L133" s="71">
        <f>[3]Livelihoods!L61</f>
        <v>0</v>
      </c>
      <c r="M133" s="71">
        <f>[3]Livelihoods!M61</f>
        <v>0</v>
      </c>
      <c r="N133" s="71">
        <f>[3]Livelihoods!N61</f>
        <v>0</v>
      </c>
      <c r="O133" s="71">
        <f>[3]Livelihoods!O61</f>
        <v>0</v>
      </c>
      <c r="P133" s="71">
        <f>[3]Livelihoods!P61</f>
        <v>0</v>
      </c>
      <c r="Q133" s="71">
        <f>[3]Livelihoods!Q61</f>
        <v>0</v>
      </c>
      <c r="R133" s="71">
        <f>[3]Livelihoods!R61</f>
        <v>0</v>
      </c>
      <c r="S133" s="71">
        <f>[3]Livelihoods!S61</f>
        <v>0</v>
      </c>
      <c r="T133" s="71">
        <f>[3]Livelihoods!T61</f>
        <v>0</v>
      </c>
    </row>
    <row r="134" spans="1:20">
      <c r="A134" t="s">
        <v>57</v>
      </c>
      <c r="B134" s="69" t="s">
        <v>99</v>
      </c>
      <c r="C134" s="70" t="s">
        <v>91</v>
      </c>
      <c r="D134" s="71">
        <f>[3]Livelihoods!D62</f>
        <v>0</v>
      </c>
      <c r="E134" s="71">
        <f>[3]Livelihoods!E62</f>
        <v>0</v>
      </c>
      <c r="F134" s="71">
        <f>[3]Livelihoods!F62</f>
        <v>0</v>
      </c>
      <c r="G134" s="71">
        <f>[3]Livelihoods!G62</f>
        <v>0</v>
      </c>
      <c r="H134" s="71">
        <f>[3]Livelihoods!H62</f>
        <v>0</v>
      </c>
      <c r="I134" s="71">
        <f>[3]Livelihoods!I62</f>
        <v>0</v>
      </c>
      <c r="J134" s="71">
        <f>[3]Livelihoods!J62</f>
        <v>0</v>
      </c>
      <c r="K134" s="71">
        <f>[3]Livelihoods!K62</f>
        <v>0</v>
      </c>
      <c r="L134" s="71">
        <f>[3]Livelihoods!L62</f>
        <v>0</v>
      </c>
      <c r="M134" s="71">
        <f>[3]Livelihoods!M62</f>
        <v>0</v>
      </c>
      <c r="N134" s="71">
        <f>[3]Livelihoods!N62</f>
        <v>0</v>
      </c>
      <c r="O134" s="71">
        <f>[3]Livelihoods!O62</f>
        <v>0</v>
      </c>
      <c r="P134" s="71">
        <f>[3]Livelihoods!P62</f>
        <v>0</v>
      </c>
      <c r="Q134" s="71">
        <f>[3]Livelihoods!Q62</f>
        <v>0</v>
      </c>
      <c r="R134" s="71">
        <f>[3]Livelihoods!R62</f>
        <v>0</v>
      </c>
      <c r="S134" s="71">
        <f>[3]Livelihoods!S62</f>
        <v>0</v>
      </c>
      <c r="T134" s="71">
        <f>[3]Livelihoods!T62</f>
        <v>0</v>
      </c>
    </row>
    <row r="135" spans="1:20">
      <c r="A135" t="s">
        <v>57</v>
      </c>
      <c r="B135" s="69" t="s">
        <v>99</v>
      </c>
      <c r="C135" s="70" t="s">
        <v>92</v>
      </c>
      <c r="D135" s="71">
        <f>[3]Livelihoods!D63</f>
        <v>0</v>
      </c>
      <c r="E135" s="71">
        <f>[3]Livelihoods!E63</f>
        <v>0</v>
      </c>
      <c r="F135" s="71">
        <f>[3]Livelihoods!F63</f>
        <v>0</v>
      </c>
      <c r="G135" s="71">
        <f>[3]Livelihoods!G63</f>
        <v>0</v>
      </c>
      <c r="H135" s="71">
        <f>[3]Livelihoods!H63</f>
        <v>0</v>
      </c>
      <c r="I135" s="71">
        <f>[3]Livelihoods!I63</f>
        <v>0</v>
      </c>
      <c r="J135" s="71">
        <f>[3]Livelihoods!J63</f>
        <v>0</v>
      </c>
      <c r="K135" s="71">
        <f>[3]Livelihoods!K63</f>
        <v>0</v>
      </c>
      <c r="L135" s="71">
        <f>[3]Livelihoods!L63</f>
        <v>0</v>
      </c>
      <c r="M135" s="71">
        <f>[3]Livelihoods!M63</f>
        <v>0</v>
      </c>
      <c r="N135" s="71">
        <f>[3]Livelihoods!N63</f>
        <v>0</v>
      </c>
      <c r="O135" s="71">
        <f>[3]Livelihoods!O63</f>
        <v>0</v>
      </c>
      <c r="P135" s="71">
        <f>[3]Livelihoods!P63</f>
        <v>0</v>
      </c>
      <c r="Q135" s="71">
        <f>[3]Livelihoods!Q63</f>
        <v>0</v>
      </c>
      <c r="R135" s="71">
        <f>[3]Livelihoods!R63</f>
        <v>0</v>
      </c>
      <c r="S135" s="71">
        <f>[3]Livelihoods!S63</f>
        <v>0</v>
      </c>
      <c r="T135" s="71">
        <f>[3]Livelihoods!T63</f>
        <v>0</v>
      </c>
    </row>
    <row r="136" spans="1:20">
      <c r="A136" t="s">
        <v>57</v>
      </c>
      <c r="B136" s="69" t="s">
        <v>100</v>
      </c>
      <c r="C136" s="70" t="s">
        <v>90</v>
      </c>
      <c r="D136" s="71">
        <f>[3]Livelihoods!D64</f>
        <v>3</v>
      </c>
      <c r="E136" s="71">
        <f>[3]Livelihoods!E64</f>
        <v>209</v>
      </c>
      <c r="F136" s="71">
        <f>[3]Livelihoods!F64</f>
        <v>9</v>
      </c>
      <c r="G136" s="71">
        <f>[3]Livelihoods!G64</f>
        <v>409</v>
      </c>
      <c r="H136" s="71">
        <f>[3]Livelihoods!H64</f>
        <v>9</v>
      </c>
      <c r="I136" s="71">
        <f>[3]Livelihoods!I64</f>
        <v>0</v>
      </c>
      <c r="J136" s="71">
        <f>[3]Livelihoods!J64</f>
        <v>0</v>
      </c>
      <c r="K136" s="71">
        <f>[3]Livelihoods!K64</f>
        <v>12</v>
      </c>
      <c r="L136" s="71">
        <f>[3]Livelihoods!L64</f>
        <v>618</v>
      </c>
      <c r="M136" s="71">
        <f>[3]Livelihoods!M64</f>
        <v>100</v>
      </c>
      <c r="N136" s="71">
        <f>[3]Livelihoods!N64</f>
        <v>0</v>
      </c>
      <c r="O136" s="71">
        <f>[3]Livelihoods!O64</f>
        <v>9</v>
      </c>
      <c r="P136" s="71">
        <f>[3]Livelihoods!P64</f>
        <v>12</v>
      </c>
      <c r="Q136" s="71">
        <f>[3]Livelihoods!Q64</f>
        <v>944800</v>
      </c>
      <c r="R136" s="71">
        <f>[3]Livelihoods!R64</f>
        <v>0</v>
      </c>
      <c r="S136" s="71">
        <f>[3]Livelihoods!S64</f>
        <v>3</v>
      </c>
      <c r="T136" s="71">
        <f>[3]Livelihoods!T64</f>
        <v>1</v>
      </c>
    </row>
    <row r="137" spans="1:20">
      <c r="A137" t="s">
        <v>57</v>
      </c>
      <c r="B137" s="69" t="s">
        <v>100</v>
      </c>
      <c r="C137" s="70" t="s">
        <v>91</v>
      </c>
      <c r="D137" s="71">
        <f>[3]Livelihoods!D65</f>
        <v>0</v>
      </c>
      <c r="E137" s="71">
        <f>[3]Livelihoods!E65</f>
        <v>0</v>
      </c>
      <c r="F137" s="71">
        <f>[3]Livelihoods!F65</f>
        <v>0</v>
      </c>
      <c r="G137" s="71">
        <f>[3]Livelihoods!G65</f>
        <v>0</v>
      </c>
      <c r="H137" s="71">
        <f>[3]Livelihoods!H65</f>
        <v>0</v>
      </c>
      <c r="I137" s="71">
        <f>[3]Livelihoods!I65</f>
        <v>0</v>
      </c>
      <c r="J137" s="71">
        <f>[3]Livelihoods!J65</f>
        <v>0</v>
      </c>
      <c r="K137" s="71">
        <f>[3]Livelihoods!K65</f>
        <v>0</v>
      </c>
      <c r="L137" s="71">
        <f>[3]Livelihoods!L65</f>
        <v>0</v>
      </c>
      <c r="M137" s="71">
        <f>[3]Livelihoods!M65</f>
        <v>0</v>
      </c>
      <c r="N137" s="71">
        <f>[3]Livelihoods!N65</f>
        <v>0</v>
      </c>
      <c r="O137" s="71">
        <f>[3]Livelihoods!O65</f>
        <v>0</v>
      </c>
      <c r="P137" s="71">
        <f>[3]Livelihoods!P65</f>
        <v>0</v>
      </c>
      <c r="Q137" s="71">
        <f>[3]Livelihoods!Q65</f>
        <v>0</v>
      </c>
      <c r="R137" s="71">
        <f>[3]Livelihoods!R65</f>
        <v>0</v>
      </c>
      <c r="S137" s="71">
        <f>[3]Livelihoods!S65</f>
        <v>0</v>
      </c>
      <c r="T137" s="71">
        <f>[3]Livelihoods!T65</f>
        <v>0</v>
      </c>
    </row>
    <row r="138" spans="1:20">
      <c r="A138" t="s">
        <v>57</v>
      </c>
      <c r="B138" s="69" t="s">
        <v>100</v>
      </c>
      <c r="C138" s="70" t="s">
        <v>92</v>
      </c>
      <c r="D138" s="71">
        <f>[3]Livelihoods!D66</f>
        <v>39</v>
      </c>
      <c r="E138" s="71">
        <f>[3]Livelihoods!E66</f>
        <v>2725</v>
      </c>
      <c r="F138" s="71">
        <f>[3]Livelihoods!F66</f>
        <v>8</v>
      </c>
      <c r="G138" s="71">
        <f>[3]Livelihoods!G66</f>
        <v>367</v>
      </c>
      <c r="H138" s="71">
        <f>[3]Livelihoods!H66</f>
        <v>7</v>
      </c>
      <c r="I138" s="71">
        <f>[3]Livelihoods!I66</f>
        <v>0</v>
      </c>
      <c r="J138" s="71">
        <f>[3]Livelihoods!J66</f>
        <v>0</v>
      </c>
      <c r="K138" s="71">
        <f>[3]Livelihoods!K66</f>
        <v>51</v>
      </c>
      <c r="L138" s="71">
        <f>[3]Livelihoods!L66</f>
        <v>3268</v>
      </c>
      <c r="M138" s="71">
        <f>[3]Livelihoods!M66</f>
        <v>0</v>
      </c>
      <c r="N138" s="71">
        <f>[3]Livelihoods!N66</f>
        <v>0</v>
      </c>
      <c r="O138" s="71">
        <f>[3]Livelihoods!O66</f>
        <v>8</v>
      </c>
      <c r="P138" s="71">
        <f>[3]Livelihoods!P66</f>
        <v>45</v>
      </c>
      <c r="Q138" s="71">
        <f>[3]Livelihoods!Q66</f>
        <v>2061600</v>
      </c>
      <c r="R138" s="71">
        <f>[3]Livelihoods!R66</f>
        <v>0</v>
      </c>
      <c r="S138" s="71">
        <f>[3]Livelihoods!S66</f>
        <v>16</v>
      </c>
      <c r="T138" s="71">
        <f>[3]Livelihoods!T66</f>
        <v>5</v>
      </c>
    </row>
    <row r="139" spans="1:20">
      <c r="A139" t="s">
        <v>57</v>
      </c>
      <c r="B139" s="69" t="s">
        <v>122</v>
      </c>
      <c r="C139" s="70" t="s">
        <v>90</v>
      </c>
      <c r="D139" s="71">
        <f>[3]Livelihoods!D67</f>
        <v>0</v>
      </c>
      <c r="E139" s="71">
        <f>[3]Livelihoods!E67</f>
        <v>0</v>
      </c>
      <c r="F139" s="71">
        <f>[3]Livelihoods!F67</f>
        <v>9</v>
      </c>
      <c r="G139" s="71">
        <f>[3]Livelihoods!G67</f>
        <v>363</v>
      </c>
      <c r="H139" s="71">
        <f>[3]Livelihoods!H67</f>
        <v>9</v>
      </c>
      <c r="I139" s="71">
        <f>[3]Livelihoods!I67</f>
        <v>0</v>
      </c>
      <c r="J139" s="71">
        <f>[3]Livelihoods!J67</f>
        <v>0</v>
      </c>
      <c r="K139" s="71">
        <f>[3]Livelihoods!K67</f>
        <v>9</v>
      </c>
      <c r="L139" s="71">
        <f>[3]Livelihoods!L67</f>
        <v>363</v>
      </c>
      <c r="M139" s="71">
        <f>[3]Livelihoods!M67</f>
        <v>0</v>
      </c>
      <c r="N139" s="71">
        <f>[3]Livelihoods!N67</f>
        <v>0</v>
      </c>
      <c r="O139" s="71">
        <f>[3]Livelihoods!O67</f>
        <v>0</v>
      </c>
      <c r="P139" s="71">
        <f>[3]Livelihoods!P67</f>
        <v>0</v>
      </c>
      <c r="Q139" s="71">
        <f>[3]Livelihoods!Q67</f>
        <v>0</v>
      </c>
      <c r="R139" s="71">
        <f>[3]Livelihoods!R67</f>
        <v>0</v>
      </c>
      <c r="S139" s="71">
        <f>[3]Livelihoods!S67</f>
        <v>0</v>
      </c>
      <c r="T139" s="71">
        <f>[3]Livelihoods!T67</f>
        <v>0</v>
      </c>
    </row>
    <row r="140" spans="1:20">
      <c r="A140" t="s">
        <v>57</v>
      </c>
      <c r="B140" s="69" t="s">
        <v>122</v>
      </c>
      <c r="C140" s="70" t="s">
        <v>91</v>
      </c>
      <c r="D140" s="71">
        <f>[3]Livelihoods!D68</f>
        <v>0</v>
      </c>
      <c r="E140" s="71">
        <f>[3]Livelihoods!E68</f>
        <v>0</v>
      </c>
      <c r="F140" s="71">
        <f>[3]Livelihoods!F68</f>
        <v>0</v>
      </c>
      <c r="G140" s="71">
        <f>[3]Livelihoods!G68</f>
        <v>0</v>
      </c>
      <c r="H140" s="71">
        <f>[3]Livelihoods!H68</f>
        <v>0</v>
      </c>
      <c r="I140" s="71">
        <f>[3]Livelihoods!I68</f>
        <v>0</v>
      </c>
      <c r="J140" s="71">
        <f>[3]Livelihoods!J68</f>
        <v>0</v>
      </c>
      <c r="K140" s="71">
        <f>[3]Livelihoods!K68</f>
        <v>0</v>
      </c>
      <c r="L140" s="71">
        <f>[3]Livelihoods!L68</f>
        <v>0</v>
      </c>
      <c r="M140" s="71">
        <f>[3]Livelihoods!M68</f>
        <v>0</v>
      </c>
      <c r="N140" s="71">
        <f>[3]Livelihoods!N68</f>
        <v>0</v>
      </c>
      <c r="O140" s="71">
        <f>[3]Livelihoods!O68</f>
        <v>0</v>
      </c>
      <c r="P140" s="71">
        <f>[3]Livelihoods!P68</f>
        <v>0</v>
      </c>
      <c r="Q140" s="71">
        <f>[3]Livelihoods!Q68</f>
        <v>0</v>
      </c>
      <c r="R140" s="71">
        <f>[3]Livelihoods!R68</f>
        <v>0</v>
      </c>
      <c r="S140" s="71">
        <f>[3]Livelihoods!S68</f>
        <v>0</v>
      </c>
      <c r="T140" s="71">
        <f>[3]Livelihoods!T68</f>
        <v>0</v>
      </c>
    </row>
    <row r="141" spans="1:20">
      <c r="A141" t="s">
        <v>57</v>
      </c>
      <c r="B141" s="69" t="s">
        <v>122</v>
      </c>
      <c r="C141" s="70" t="s">
        <v>92</v>
      </c>
      <c r="D141" s="71">
        <f>[3]Livelihoods!D69</f>
        <v>22</v>
      </c>
      <c r="E141" s="71">
        <f>[3]Livelihoods!E69</f>
        <v>1188</v>
      </c>
      <c r="F141" s="71">
        <f>[3]Livelihoods!F69</f>
        <v>0</v>
      </c>
      <c r="G141" s="71">
        <f>[3]Livelihoods!G69</f>
        <v>0</v>
      </c>
      <c r="H141" s="71">
        <f>[3]Livelihoods!H69</f>
        <v>0</v>
      </c>
      <c r="I141" s="71">
        <f>[3]Livelihoods!I69</f>
        <v>0</v>
      </c>
      <c r="J141" s="71">
        <f>[3]Livelihoods!J69</f>
        <v>0</v>
      </c>
      <c r="K141" s="71">
        <f>[3]Livelihoods!K69</f>
        <v>22</v>
      </c>
      <c r="L141" s="71">
        <f>[3]Livelihoods!L69</f>
        <v>1188</v>
      </c>
      <c r="M141" s="71">
        <f>[3]Livelihoods!M69</f>
        <v>0</v>
      </c>
      <c r="N141" s="71">
        <f>[3]Livelihoods!N69</f>
        <v>0</v>
      </c>
      <c r="O141" s="71">
        <f>[3]Livelihoods!O69</f>
        <v>0</v>
      </c>
      <c r="P141" s="71">
        <f>[3]Livelihoods!P69</f>
        <v>0</v>
      </c>
      <c r="Q141" s="71">
        <f>[3]Livelihoods!Q69</f>
        <v>0</v>
      </c>
      <c r="R141" s="71">
        <f>[3]Livelihoods!R69</f>
        <v>0</v>
      </c>
      <c r="S141" s="71">
        <f>[3]Livelihoods!S69</f>
        <v>0</v>
      </c>
      <c r="T141" s="71">
        <f>[3]Livelihoods!T69</f>
        <v>0</v>
      </c>
    </row>
    <row r="142" spans="1:20">
      <c r="A142" t="s">
        <v>57</v>
      </c>
      <c r="B142" s="69" t="s">
        <v>114</v>
      </c>
      <c r="C142" s="70" t="s">
        <v>90</v>
      </c>
      <c r="D142" s="71">
        <f>[3]Livelihoods!D70</f>
        <v>0</v>
      </c>
      <c r="E142" s="71">
        <f>[3]Livelihoods!E70</f>
        <v>0</v>
      </c>
      <c r="F142" s="71">
        <f>[3]Livelihoods!F70</f>
        <v>0</v>
      </c>
      <c r="G142" s="71">
        <f>[3]Livelihoods!G70</f>
        <v>0</v>
      </c>
      <c r="H142" s="71">
        <f>[3]Livelihoods!H70</f>
        <v>0</v>
      </c>
      <c r="I142" s="71">
        <f>[3]Livelihoods!I70</f>
        <v>0</v>
      </c>
      <c r="J142" s="71">
        <f>[3]Livelihoods!J70</f>
        <v>0</v>
      </c>
      <c r="K142" s="71">
        <f>[3]Livelihoods!K70</f>
        <v>0</v>
      </c>
      <c r="L142" s="71">
        <f>[3]Livelihoods!L70</f>
        <v>0</v>
      </c>
      <c r="M142" s="71">
        <f>[3]Livelihoods!M70</f>
        <v>0</v>
      </c>
      <c r="N142" s="71">
        <f>[3]Livelihoods!N70</f>
        <v>0</v>
      </c>
      <c r="O142" s="71">
        <f>[3]Livelihoods!O70</f>
        <v>0</v>
      </c>
      <c r="P142" s="71">
        <f>[3]Livelihoods!P70</f>
        <v>0</v>
      </c>
      <c r="Q142" s="71">
        <f>[3]Livelihoods!Q70</f>
        <v>0</v>
      </c>
      <c r="R142" s="71">
        <f>[3]Livelihoods!R70</f>
        <v>0</v>
      </c>
      <c r="S142" s="71">
        <f>[3]Livelihoods!S70</f>
        <v>0</v>
      </c>
      <c r="T142" s="71">
        <f>[3]Livelihoods!T70</f>
        <v>0</v>
      </c>
    </row>
    <row r="143" spans="1:20">
      <c r="A143" t="s">
        <v>57</v>
      </c>
      <c r="B143" s="69" t="s">
        <v>114</v>
      </c>
      <c r="C143" s="70" t="s">
        <v>91</v>
      </c>
      <c r="D143" s="71">
        <f>[3]Livelihoods!D71</f>
        <v>0</v>
      </c>
      <c r="E143" s="71">
        <f>[3]Livelihoods!E71</f>
        <v>0</v>
      </c>
      <c r="F143" s="71">
        <f>[3]Livelihoods!F71</f>
        <v>0</v>
      </c>
      <c r="G143" s="71">
        <f>[3]Livelihoods!G71</f>
        <v>0</v>
      </c>
      <c r="H143" s="71">
        <f>[3]Livelihoods!H71</f>
        <v>0</v>
      </c>
      <c r="I143" s="71">
        <f>[3]Livelihoods!I71</f>
        <v>0</v>
      </c>
      <c r="J143" s="71">
        <f>[3]Livelihoods!J71</f>
        <v>0</v>
      </c>
      <c r="K143" s="71">
        <f>[3]Livelihoods!K71</f>
        <v>0</v>
      </c>
      <c r="L143" s="71">
        <f>[3]Livelihoods!L71</f>
        <v>0</v>
      </c>
      <c r="M143" s="71">
        <f>[3]Livelihoods!M71</f>
        <v>0</v>
      </c>
      <c r="N143" s="71">
        <f>[3]Livelihoods!N71</f>
        <v>0</v>
      </c>
      <c r="O143" s="71">
        <f>[3]Livelihoods!O71</f>
        <v>0</v>
      </c>
      <c r="P143" s="71">
        <f>[3]Livelihoods!P71</f>
        <v>0</v>
      </c>
      <c r="Q143" s="71">
        <f>[3]Livelihoods!Q71</f>
        <v>0</v>
      </c>
      <c r="R143" s="71">
        <f>[3]Livelihoods!R71</f>
        <v>0</v>
      </c>
      <c r="S143" s="71">
        <f>[3]Livelihoods!S71</f>
        <v>0</v>
      </c>
      <c r="T143" s="71">
        <f>[3]Livelihoods!T71</f>
        <v>0</v>
      </c>
    </row>
    <row r="144" spans="1:20">
      <c r="A144" t="s">
        <v>57</v>
      </c>
      <c r="B144" s="69" t="s">
        <v>114</v>
      </c>
      <c r="C144" s="70" t="s">
        <v>92</v>
      </c>
      <c r="D144" s="71">
        <f>[3]Livelihoods!D72</f>
        <v>21</v>
      </c>
      <c r="E144" s="71">
        <f>[3]Livelihoods!E72</f>
        <v>1186</v>
      </c>
      <c r="F144" s="71">
        <f>[3]Livelihoods!F72</f>
        <v>0</v>
      </c>
      <c r="G144" s="71">
        <f>[3]Livelihoods!G72</f>
        <v>0</v>
      </c>
      <c r="H144" s="71">
        <f>[3]Livelihoods!H72</f>
        <v>0</v>
      </c>
      <c r="I144" s="71">
        <f>[3]Livelihoods!I72</f>
        <v>0</v>
      </c>
      <c r="J144" s="71">
        <f>[3]Livelihoods!J72</f>
        <v>0</v>
      </c>
      <c r="K144" s="71">
        <f>[3]Livelihoods!K72</f>
        <v>21</v>
      </c>
      <c r="L144" s="71">
        <f>[3]Livelihoods!L72</f>
        <v>1186</v>
      </c>
      <c r="M144" s="71">
        <f>[3]Livelihoods!M72</f>
        <v>0</v>
      </c>
      <c r="N144" s="71">
        <f>[3]Livelihoods!N72</f>
        <v>0</v>
      </c>
      <c r="O144" s="71">
        <f>[3]Livelihoods!O72</f>
        <v>18</v>
      </c>
      <c r="P144" s="71">
        <f>[3]Livelihoods!P72</f>
        <v>18</v>
      </c>
      <c r="Q144" s="71">
        <f>[3]Livelihoods!Q72</f>
        <v>654000</v>
      </c>
      <c r="R144" s="71">
        <f>[3]Livelihoods!R72</f>
        <v>0</v>
      </c>
      <c r="S144" s="71">
        <f>[3]Livelihoods!S72</f>
        <v>0</v>
      </c>
      <c r="T144" s="71">
        <f>[3]Livelihoods!T72</f>
        <v>0</v>
      </c>
    </row>
    <row r="145" spans="1:20">
      <c r="A145" t="s">
        <v>57</v>
      </c>
      <c r="B145" s="69" t="s">
        <v>101</v>
      </c>
      <c r="C145" s="70" t="s">
        <v>90</v>
      </c>
      <c r="D145" s="71">
        <f>[3]Livelihoods!D73</f>
        <v>6</v>
      </c>
      <c r="E145" s="71">
        <f>[3]Livelihoods!E73</f>
        <v>458</v>
      </c>
      <c r="F145" s="71">
        <f>[3]Livelihoods!F73</f>
        <v>1</v>
      </c>
      <c r="G145" s="71">
        <f>[3]Livelihoods!G73</f>
        <v>50</v>
      </c>
      <c r="H145" s="71">
        <f>[3]Livelihoods!H73</f>
        <v>4</v>
      </c>
      <c r="I145" s="71">
        <f>[3]Livelihoods!I73</f>
        <v>0</v>
      </c>
      <c r="J145" s="71">
        <f>[3]Livelihoods!J73</f>
        <v>0</v>
      </c>
      <c r="K145" s="71">
        <f>[3]Livelihoods!K73</f>
        <v>10</v>
      </c>
      <c r="L145" s="71">
        <f>[3]Livelihoods!L73</f>
        <v>658</v>
      </c>
      <c r="M145" s="71">
        <f>[3]Livelihoods!M73</f>
        <v>0</v>
      </c>
      <c r="N145" s="71">
        <f>[3]Livelihoods!N73</f>
        <v>0</v>
      </c>
      <c r="O145" s="71">
        <f>[3]Livelihoods!O73</f>
        <v>6</v>
      </c>
      <c r="P145" s="71">
        <f>[3]Livelihoods!P73</f>
        <v>6</v>
      </c>
      <c r="Q145" s="71">
        <f>[3]Livelihoods!Q73</f>
        <v>1058000</v>
      </c>
      <c r="R145" s="71">
        <f>[3]Livelihoods!R73</f>
        <v>4</v>
      </c>
      <c r="S145" s="71">
        <f>[3]Livelihoods!S73</f>
        <v>4</v>
      </c>
      <c r="T145" s="71">
        <f>[3]Livelihoods!T73</f>
        <v>350</v>
      </c>
    </row>
    <row r="146" spans="1:20">
      <c r="A146" t="s">
        <v>57</v>
      </c>
      <c r="B146" s="69" t="s">
        <v>101</v>
      </c>
      <c r="C146" s="70" t="s">
        <v>91</v>
      </c>
      <c r="D146" s="71">
        <f>[3]Livelihoods!D74</f>
        <v>0</v>
      </c>
      <c r="E146" s="71">
        <f>[3]Livelihoods!E74</f>
        <v>0</v>
      </c>
      <c r="F146" s="71">
        <f>[3]Livelihoods!F74</f>
        <v>0</v>
      </c>
      <c r="G146" s="71">
        <f>[3]Livelihoods!G74</f>
        <v>0</v>
      </c>
      <c r="H146" s="71">
        <f>[3]Livelihoods!H74</f>
        <v>0</v>
      </c>
      <c r="I146" s="71">
        <f>[3]Livelihoods!I74</f>
        <v>0</v>
      </c>
      <c r="J146" s="71">
        <f>[3]Livelihoods!J74</f>
        <v>0</v>
      </c>
      <c r="K146" s="71">
        <f>[3]Livelihoods!K74</f>
        <v>0</v>
      </c>
      <c r="L146" s="71">
        <f>[3]Livelihoods!L74</f>
        <v>0</v>
      </c>
      <c r="M146" s="71">
        <f>[3]Livelihoods!M74</f>
        <v>0</v>
      </c>
      <c r="N146" s="71">
        <f>[3]Livelihoods!N74</f>
        <v>0</v>
      </c>
      <c r="O146" s="71">
        <f>[3]Livelihoods!O74</f>
        <v>0</v>
      </c>
      <c r="P146" s="71">
        <f>[3]Livelihoods!P74</f>
        <v>0</v>
      </c>
      <c r="Q146" s="71">
        <f>[3]Livelihoods!Q74</f>
        <v>0</v>
      </c>
      <c r="R146" s="71">
        <f>[3]Livelihoods!R74</f>
        <v>0</v>
      </c>
      <c r="S146" s="71">
        <f>[3]Livelihoods!S74</f>
        <v>0</v>
      </c>
      <c r="T146" s="71">
        <f>[3]Livelihoods!T74</f>
        <v>0</v>
      </c>
    </row>
    <row r="147" spans="1:20">
      <c r="A147" t="s">
        <v>57</v>
      </c>
      <c r="B147" s="69" t="s">
        <v>101</v>
      </c>
      <c r="C147" s="70" t="s">
        <v>92</v>
      </c>
      <c r="D147" s="71">
        <f>[3]Livelihoods!D75</f>
        <v>12</v>
      </c>
      <c r="E147" s="71">
        <f>[3]Livelihoods!E75</f>
        <v>477</v>
      </c>
      <c r="F147" s="71">
        <f>[3]Livelihoods!F75</f>
        <v>1</v>
      </c>
      <c r="G147" s="71">
        <f>[3]Livelihoods!G75</f>
        <v>30</v>
      </c>
      <c r="H147" s="71">
        <f>[3]Livelihoods!H75</f>
        <v>1</v>
      </c>
      <c r="I147" s="71">
        <f>[3]Livelihoods!I75</f>
        <v>0</v>
      </c>
      <c r="J147" s="71">
        <f>[3]Livelihoods!J75</f>
        <v>0</v>
      </c>
      <c r="K147" s="71">
        <f>[3]Livelihoods!K75</f>
        <v>13</v>
      </c>
      <c r="L147" s="71">
        <f>[3]Livelihoods!L75</f>
        <v>507</v>
      </c>
      <c r="M147" s="71">
        <f>[3]Livelihoods!M75</f>
        <v>0</v>
      </c>
      <c r="N147" s="71">
        <f>[3]Livelihoods!N75</f>
        <v>0</v>
      </c>
      <c r="O147" s="71">
        <f>[3]Livelihoods!O75</f>
        <v>12</v>
      </c>
      <c r="P147" s="71">
        <f>[3]Livelihoods!P75</f>
        <v>12</v>
      </c>
      <c r="Q147" s="71">
        <f>[3]Livelihoods!Q75</f>
        <v>2408000</v>
      </c>
      <c r="R147" s="71">
        <f>[3]Livelihoods!R75</f>
        <v>9</v>
      </c>
      <c r="S147" s="71">
        <f>[3]Livelihoods!S75</f>
        <v>9</v>
      </c>
      <c r="T147" s="71">
        <f>[3]Livelihoods!T75</f>
        <v>354</v>
      </c>
    </row>
    <row r="148" spans="1:20">
      <c r="A148" t="s">
        <v>57</v>
      </c>
      <c r="B148" s="69" t="s">
        <v>115</v>
      </c>
      <c r="C148" s="70" t="s">
        <v>90</v>
      </c>
      <c r="D148" s="71">
        <f>[3]Livelihoods!D76</f>
        <v>0</v>
      </c>
      <c r="E148" s="71">
        <f>[3]Livelihoods!E76</f>
        <v>0</v>
      </c>
      <c r="F148" s="71">
        <f>[3]Livelihoods!F76</f>
        <v>0</v>
      </c>
      <c r="G148" s="71">
        <f>[3]Livelihoods!G76</f>
        <v>0</v>
      </c>
      <c r="H148" s="71">
        <f>[3]Livelihoods!H76</f>
        <v>0</v>
      </c>
      <c r="I148" s="71">
        <f>[3]Livelihoods!I76</f>
        <v>0</v>
      </c>
      <c r="J148" s="71">
        <f>[3]Livelihoods!J76</f>
        <v>0</v>
      </c>
      <c r="K148" s="71">
        <f>[3]Livelihoods!K76</f>
        <v>0</v>
      </c>
      <c r="L148" s="71">
        <f>[3]Livelihoods!L76</f>
        <v>0</v>
      </c>
      <c r="M148" s="71">
        <f>[3]Livelihoods!M76</f>
        <v>0</v>
      </c>
      <c r="N148" s="71">
        <f>[3]Livelihoods!N76</f>
        <v>0</v>
      </c>
      <c r="O148" s="71">
        <f>[3]Livelihoods!O76</f>
        <v>0</v>
      </c>
      <c r="P148" s="71">
        <f>[3]Livelihoods!P76</f>
        <v>0</v>
      </c>
      <c r="Q148" s="71">
        <f>[3]Livelihoods!Q76</f>
        <v>0</v>
      </c>
      <c r="R148" s="71">
        <f>[3]Livelihoods!R76</f>
        <v>0</v>
      </c>
      <c r="S148" s="71">
        <f>[3]Livelihoods!S76</f>
        <v>0</v>
      </c>
      <c r="T148" s="71">
        <f>[3]Livelihoods!T76</f>
        <v>0</v>
      </c>
    </row>
    <row r="149" spans="1:20">
      <c r="A149" t="s">
        <v>57</v>
      </c>
      <c r="B149" s="69" t="s">
        <v>115</v>
      </c>
      <c r="C149" s="70" t="s">
        <v>91</v>
      </c>
      <c r="D149" s="71">
        <f>[3]Livelihoods!D77</f>
        <v>0</v>
      </c>
      <c r="E149" s="71">
        <f>[3]Livelihoods!E77</f>
        <v>0</v>
      </c>
      <c r="F149" s="71">
        <f>[3]Livelihoods!F77</f>
        <v>0</v>
      </c>
      <c r="G149" s="71">
        <f>[3]Livelihoods!G77</f>
        <v>0</v>
      </c>
      <c r="H149" s="71">
        <f>[3]Livelihoods!H77</f>
        <v>0</v>
      </c>
      <c r="I149" s="71">
        <f>[3]Livelihoods!I77</f>
        <v>0</v>
      </c>
      <c r="J149" s="71">
        <f>[3]Livelihoods!J77</f>
        <v>0</v>
      </c>
      <c r="K149" s="71">
        <f>[3]Livelihoods!K77</f>
        <v>0</v>
      </c>
      <c r="L149" s="71">
        <f>[3]Livelihoods!L77</f>
        <v>0</v>
      </c>
      <c r="M149" s="71">
        <f>[3]Livelihoods!M77</f>
        <v>0</v>
      </c>
      <c r="N149" s="71">
        <f>[3]Livelihoods!N77</f>
        <v>0</v>
      </c>
      <c r="O149" s="71">
        <f>[3]Livelihoods!O77</f>
        <v>0</v>
      </c>
      <c r="P149" s="71">
        <f>[3]Livelihoods!P77</f>
        <v>0</v>
      </c>
      <c r="Q149" s="71">
        <f>[3]Livelihoods!Q77</f>
        <v>0</v>
      </c>
      <c r="R149" s="71">
        <f>[3]Livelihoods!R77</f>
        <v>0</v>
      </c>
      <c r="S149" s="71">
        <f>[3]Livelihoods!S77</f>
        <v>0</v>
      </c>
      <c r="T149" s="71">
        <f>[3]Livelihoods!T77</f>
        <v>0</v>
      </c>
    </row>
    <row r="150" spans="1:20">
      <c r="A150" t="s">
        <v>57</v>
      </c>
      <c r="B150" s="69" t="s">
        <v>115</v>
      </c>
      <c r="C150" s="70" t="s">
        <v>92</v>
      </c>
      <c r="D150" s="71">
        <f>[3]Livelihoods!D78</f>
        <v>26</v>
      </c>
      <c r="E150" s="71">
        <f>[3]Livelihoods!E78</f>
        <v>1567</v>
      </c>
      <c r="F150" s="71">
        <f>[3]Livelihoods!F78</f>
        <v>2</v>
      </c>
      <c r="G150" s="71">
        <f>[3]Livelihoods!G78</f>
        <v>170</v>
      </c>
      <c r="H150" s="71">
        <f>[3]Livelihoods!H78</f>
        <v>28</v>
      </c>
      <c r="I150" s="71">
        <f>[3]Livelihoods!I78</f>
        <v>0</v>
      </c>
      <c r="J150" s="71">
        <f>[3]Livelihoods!J78</f>
        <v>0</v>
      </c>
      <c r="K150" s="71">
        <f>[3]Livelihoods!K78</f>
        <v>28</v>
      </c>
      <c r="L150" s="71">
        <f>[3]Livelihoods!L78</f>
        <v>1737</v>
      </c>
      <c r="M150" s="71">
        <f>[3]Livelihoods!M78</f>
        <v>0</v>
      </c>
      <c r="N150" s="71">
        <f>[3]Livelihoods!N78</f>
        <v>0</v>
      </c>
      <c r="O150" s="71">
        <f>[3]Livelihoods!O78</f>
        <v>2</v>
      </c>
      <c r="P150" s="71">
        <f>[3]Livelihoods!P78</f>
        <v>28</v>
      </c>
      <c r="Q150" s="71">
        <f>[3]Livelihoods!Q78</f>
        <v>1443200</v>
      </c>
      <c r="R150" s="71">
        <f>[3]Livelihoods!R78</f>
        <v>2</v>
      </c>
      <c r="S150" s="71">
        <f>[3]Livelihoods!S78</f>
        <v>2</v>
      </c>
      <c r="T150" s="71">
        <f>[3]Livelihoods!T78</f>
        <v>2</v>
      </c>
    </row>
    <row r="151" spans="1:20">
      <c r="A151" t="s">
        <v>57</v>
      </c>
      <c r="B151" s="69" t="s">
        <v>102</v>
      </c>
      <c r="C151" s="70" t="s">
        <v>90</v>
      </c>
      <c r="D151" s="71">
        <f>[3]Livelihoods!D79</f>
        <v>0</v>
      </c>
      <c r="E151" s="71">
        <f>[3]Livelihoods!E79</f>
        <v>0</v>
      </c>
      <c r="F151" s="71">
        <f>[3]Livelihoods!F79</f>
        <v>0</v>
      </c>
      <c r="G151" s="71">
        <f>[3]Livelihoods!G79</f>
        <v>0</v>
      </c>
      <c r="H151" s="71">
        <f>[3]Livelihoods!H79</f>
        <v>0</v>
      </c>
      <c r="I151" s="71">
        <f>[3]Livelihoods!I79</f>
        <v>0</v>
      </c>
      <c r="J151" s="71">
        <f>[3]Livelihoods!J79</f>
        <v>0</v>
      </c>
      <c r="K151" s="71">
        <f>[3]Livelihoods!K79</f>
        <v>0</v>
      </c>
      <c r="L151" s="71">
        <f>[3]Livelihoods!L79</f>
        <v>0</v>
      </c>
      <c r="M151" s="71">
        <f>[3]Livelihoods!M79</f>
        <v>0</v>
      </c>
      <c r="N151" s="71">
        <f>[3]Livelihoods!N79</f>
        <v>0</v>
      </c>
      <c r="O151" s="71">
        <f>[3]Livelihoods!O79</f>
        <v>0</v>
      </c>
      <c r="P151" s="71">
        <f>[3]Livelihoods!P79</f>
        <v>0</v>
      </c>
      <c r="Q151" s="71">
        <f>[3]Livelihoods!Q79</f>
        <v>0</v>
      </c>
      <c r="R151" s="71">
        <f>[3]Livelihoods!R79</f>
        <v>0</v>
      </c>
      <c r="S151" s="71">
        <f>[3]Livelihoods!S79</f>
        <v>0</v>
      </c>
      <c r="T151" s="71">
        <f>[3]Livelihoods!T79</f>
        <v>0</v>
      </c>
    </row>
    <row r="152" spans="1:20">
      <c r="A152" t="s">
        <v>57</v>
      </c>
      <c r="B152" s="69" t="s">
        <v>102</v>
      </c>
      <c r="C152" s="70" t="s">
        <v>91</v>
      </c>
      <c r="D152" s="71">
        <f>[3]Livelihoods!D80</f>
        <v>2</v>
      </c>
      <c r="E152" s="71">
        <f>[3]Livelihoods!E80</f>
        <v>100</v>
      </c>
      <c r="F152" s="71">
        <f>[3]Livelihoods!F80</f>
        <v>3</v>
      </c>
      <c r="G152" s="71">
        <f>[3]Livelihoods!G80</f>
        <v>158</v>
      </c>
      <c r="H152" s="71">
        <f>[3]Livelihoods!H80</f>
        <v>3</v>
      </c>
      <c r="I152" s="71">
        <f>[3]Livelihoods!I80</f>
        <v>0</v>
      </c>
      <c r="J152" s="71">
        <f>[3]Livelihoods!J80</f>
        <v>0</v>
      </c>
      <c r="K152" s="71">
        <f>[3]Livelihoods!K80</f>
        <v>5</v>
      </c>
      <c r="L152" s="71">
        <f>[3]Livelihoods!L80</f>
        <v>258</v>
      </c>
      <c r="M152" s="71">
        <f>[3]Livelihoods!M80</f>
        <v>0</v>
      </c>
      <c r="N152" s="71">
        <f>[3]Livelihoods!N80</f>
        <v>1100</v>
      </c>
      <c r="O152" s="71">
        <f>[3]Livelihoods!O80</f>
        <v>3</v>
      </c>
      <c r="P152" s="71">
        <f>[3]Livelihoods!P80</f>
        <v>0</v>
      </c>
      <c r="Q152" s="71">
        <f>[3]Livelihoods!Q80</f>
        <v>0</v>
      </c>
      <c r="R152" s="71">
        <f>[3]Livelihoods!R80</f>
        <v>0</v>
      </c>
      <c r="S152" s="71">
        <f>[3]Livelihoods!S80</f>
        <v>0</v>
      </c>
      <c r="T152" s="71">
        <f>[3]Livelihoods!T80</f>
        <v>0</v>
      </c>
    </row>
    <row r="153" spans="1:20">
      <c r="A153" t="s">
        <v>57</v>
      </c>
      <c r="B153" s="69" t="s">
        <v>102</v>
      </c>
      <c r="C153" s="70" t="s">
        <v>92</v>
      </c>
      <c r="D153" s="71">
        <f>[3]Livelihoods!D81</f>
        <v>4</v>
      </c>
      <c r="E153" s="71">
        <f>[3]Livelihoods!E81</f>
        <v>176</v>
      </c>
      <c r="F153" s="71">
        <f>[3]Livelihoods!F81</f>
        <v>5</v>
      </c>
      <c r="G153" s="71">
        <f>[3]Livelihoods!G81</f>
        <v>200</v>
      </c>
      <c r="H153" s="71">
        <f>[3]Livelihoods!H81</f>
        <v>5</v>
      </c>
      <c r="I153" s="71">
        <f>[3]Livelihoods!I81</f>
        <v>0</v>
      </c>
      <c r="J153" s="71">
        <f>[3]Livelihoods!J81</f>
        <v>0</v>
      </c>
      <c r="K153" s="71">
        <f>[3]Livelihoods!K81</f>
        <v>9</v>
      </c>
      <c r="L153" s="71">
        <f>[3]Livelihoods!L81</f>
        <v>376</v>
      </c>
      <c r="M153" s="71">
        <f>[3]Livelihoods!M81</f>
        <v>0</v>
      </c>
      <c r="N153" s="71">
        <f>[3]Livelihoods!N81</f>
        <v>0</v>
      </c>
      <c r="O153" s="71">
        <f>[3]Livelihoods!O81</f>
        <v>5</v>
      </c>
      <c r="P153" s="71">
        <f>[3]Livelihoods!P81</f>
        <v>0</v>
      </c>
      <c r="Q153" s="71">
        <f>[3]Livelihoods!Q81</f>
        <v>0</v>
      </c>
      <c r="R153" s="71">
        <f>[3]Livelihoods!R81</f>
        <v>0</v>
      </c>
      <c r="S153" s="71">
        <f>[3]Livelihoods!S81</f>
        <v>0</v>
      </c>
      <c r="T153" s="71">
        <f>[3]Livelihoods!T81</f>
        <v>0</v>
      </c>
    </row>
    <row r="154" spans="1:20">
      <c r="A154" t="s">
        <v>57</v>
      </c>
      <c r="B154" s="69" t="s">
        <v>103</v>
      </c>
      <c r="C154" s="70" t="s">
        <v>90</v>
      </c>
      <c r="D154" s="71">
        <f>[3]Livelihoods!D82</f>
        <v>0</v>
      </c>
      <c r="E154" s="71">
        <f>[3]Livelihoods!E82</f>
        <v>0</v>
      </c>
      <c r="F154" s="71">
        <f>[3]Livelihoods!F82</f>
        <v>0</v>
      </c>
      <c r="G154" s="71">
        <f>[3]Livelihoods!G82</f>
        <v>0</v>
      </c>
      <c r="H154" s="71">
        <f>[3]Livelihoods!H82</f>
        <v>0</v>
      </c>
      <c r="I154" s="71">
        <f>[3]Livelihoods!I82</f>
        <v>0</v>
      </c>
      <c r="J154" s="71">
        <f>[3]Livelihoods!J82</f>
        <v>0</v>
      </c>
      <c r="K154" s="71">
        <f>[3]Livelihoods!K82</f>
        <v>0</v>
      </c>
      <c r="L154" s="71">
        <f>[3]Livelihoods!L82</f>
        <v>0</v>
      </c>
      <c r="M154" s="71">
        <f>[3]Livelihoods!M82</f>
        <v>0</v>
      </c>
      <c r="N154" s="71">
        <f>[3]Livelihoods!N82</f>
        <v>0</v>
      </c>
      <c r="O154" s="71">
        <f>[3]Livelihoods!O82</f>
        <v>0</v>
      </c>
      <c r="P154" s="71">
        <f>[3]Livelihoods!P82</f>
        <v>0</v>
      </c>
      <c r="Q154" s="71">
        <f>[3]Livelihoods!Q82</f>
        <v>0</v>
      </c>
      <c r="R154" s="71">
        <f>[3]Livelihoods!R82</f>
        <v>0</v>
      </c>
      <c r="S154" s="71">
        <f>[3]Livelihoods!S82</f>
        <v>0</v>
      </c>
      <c r="T154" s="71">
        <f>[3]Livelihoods!T82</f>
        <v>0</v>
      </c>
    </row>
    <row r="155" spans="1:20">
      <c r="A155" t="s">
        <v>57</v>
      </c>
      <c r="B155" s="69" t="s">
        <v>103</v>
      </c>
      <c r="C155" s="70" t="s">
        <v>91</v>
      </c>
      <c r="D155" s="71">
        <f>[3]Livelihoods!D83</f>
        <v>0</v>
      </c>
      <c r="E155" s="71">
        <f>[3]Livelihoods!E83</f>
        <v>0</v>
      </c>
      <c r="F155" s="71">
        <f>[3]Livelihoods!F83</f>
        <v>0</v>
      </c>
      <c r="G155" s="71">
        <f>[3]Livelihoods!G83</f>
        <v>0</v>
      </c>
      <c r="H155" s="71">
        <f>[3]Livelihoods!H83</f>
        <v>0</v>
      </c>
      <c r="I155" s="71">
        <f>[3]Livelihoods!I83</f>
        <v>0</v>
      </c>
      <c r="J155" s="71">
        <f>[3]Livelihoods!J83</f>
        <v>0</v>
      </c>
      <c r="K155" s="71">
        <f>[3]Livelihoods!K83</f>
        <v>0</v>
      </c>
      <c r="L155" s="71">
        <f>[3]Livelihoods!L83</f>
        <v>0</v>
      </c>
      <c r="M155" s="71">
        <f>[3]Livelihoods!M83</f>
        <v>0</v>
      </c>
      <c r="N155" s="71">
        <f>[3]Livelihoods!N83</f>
        <v>0</v>
      </c>
      <c r="O155" s="71">
        <f>[3]Livelihoods!O83</f>
        <v>0</v>
      </c>
      <c r="P155" s="71">
        <f>[3]Livelihoods!P83</f>
        <v>0</v>
      </c>
      <c r="Q155" s="71">
        <f>[3]Livelihoods!Q83</f>
        <v>0</v>
      </c>
      <c r="R155" s="71">
        <f>[3]Livelihoods!R83</f>
        <v>0</v>
      </c>
      <c r="S155" s="71">
        <f>[3]Livelihoods!S83</f>
        <v>0</v>
      </c>
      <c r="T155" s="71">
        <f>[3]Livelihoods!T83</f>
        <v>0</v>
      </c>
    </row>
    <row r="156" spans="1:20">
      <c r="A156" t="s">
        <v>57</v>
      </c>
      <c r="B156" s="69" t="s">
        <v>103</v>
      </c>
      <c r="C156" s="70" t="s">
        <v>92</v>
      </c>
      <c r="D156" s="71">
        <f>[3]Livelihoods!D84</f>
        <v>0</v>
      </c>
      <c r="E156" s="71">
        <f>[3]Livelihoods!E84</f>
        <v>0</v>
      </c>
      <c r="F156" s="71">
        <f>[3]Livelihoods!F84</f>
        <v>0</v>
      </c>
      <c r="G156" s="71">
        <f>[3]Livelihoods!G84</f>
        <v>0</v>
      </c>
      <c r="H156" s="71">
        <f>[3]Livelihoods!H84</f>
        <v>0</v>
      </c>
      <c r="I156" s="71">
        <f>[3]Livelihoods!I84</f>
        <v>0</v>
      </c>
      <c r="J156" s="71">
        <f>[3]Livelihoods!J84</f>
        <v>0</v>
      </c>
      <c r="K156" s="71">
        <f>[3]Livelihoods!K84</f>
        <v>0</v>
      </c>
      <c r="L156" s="71">
        <f>[3]Livelihoods!L84</f>
        <v>0</v>
      </c>
      <c r="M156" s="71">
        <f>[3]Livelihoods!M84</f>
        <v>0</v>
      </c>
      <c r="N156" s="71">
        <f>[3]Livelihoods!N84</f>
        <v>0</v>
      </c>
      <c r="O156" s="71">
        <f>[3]Livelihoods!O84</f>
        <v>0</v>
      </c>
      <c r="P156" s="71">
        <f>[3]Livelihoods!P84</f>
        <v>0</v>
      </c>
      <c r="Q156" s="71">
        <f>[3]Livelihoods!Q84</f>
        <v>0</v>
      </c>
      <c r="R156" s="71">
        <f>[3]Livelihoods!R84</f>
        <v>0</v>
      </c>
      <c r="S156" s="71">
        <f>[3]Livelihoods!S84</f>
        <v>0</v>
      </c>
      <c r="T156" s="71">
        <f>[3]Livelihoods!T84</f>
        <v>0</v>
      </c>
    </row>
    <row r="157" spans="1:20">
      <c r="A157" t="s">
        <v>57</v>
      </c>
      <c r="B157" s="69" t="s">
        <v>104</v>
      </c>
      <c r="C157" s="70" t="s">
        <v>90</v>
      </c>
      <c r="D157" s="71">
        <f>[3]Livelihoods!D85</f>
        <v>0</v>
      </c>
      <c r="E157" s="71">
        <f>[3]Livelihoods!E85</f>
        <v>0</v>
      </c>
      <c r="F157" s="71">
        <f>[3]Livelihoods!F85</f>
        <v>0</v>
      </c>
      <c r="G157" s="71">
        <f>[3]Livelihoods!G85</f>
        <v>0</v>
      </c>
      <c r="H157" s="71">
        <f>[3]Livelihoods!H85</f>
        <v>0</v>
      </c>
      <c r="I157" s="71">
        <f>[3]Livelihoods!I85</f>
        <v>0</v>
      </c>
      <c r="J157" s="71">
        <f>[3]Livelihoods!J85</f>
        <v>0</v>
      </c>
      <c r="K157" s="71">
        <f>[3]Livelihoods!K85</f>
        <v>0</v>
      </c>
      <c r="L157" s="71">
        <f>[3]Livelihoods!L85</f>
        <v>0</v>
      </c>
      <c r="M157" s="71">
        <f>[3]Livelihoods!M85</f>
        <v>0</v>
      </c>
      <c r="N157" s="71">
        <f>[3]Livelihoods!N85</f>
        <v>0</v>
      </c>
      <c r="O157" s="71">
        <f>[3]Livelihoods!O85</f>
        <v>0</v>
      </c>
      <c r="P157" s="71">
        <f>[3]Livelihoods!P85</f>
        <v>0</v>
      </c>
      <c r="Q157" s="71">
        <f>[3]Livelihoods!Q85</f>
        <v>0</v>
      </c>
      <c r="R157" s="71">
        <f>[3]Livelihoods!R85</f>
        <v>0</v>
      </c>
      <c r="S157" s="71">
        <f>[3]Livelihoods!S85</f>
        <v>0</v>
      </c>
      <c r="T157" s="71">
        <f>[3]Livelihoods!T85</f>
        <v>0</v>
      </c>
    </row>
    <row r="158" spans="1:20">
      <c r="A158" t="s">
        <v>57</v>
      </c>
      <c r="B158" s="69" t="s">
        <v>104</v>
      </c>
      <c r="C158" s="70" t="s">
        <v>91</v>
      </c>
      <c r="D158" s="71">
        <f>[3]Livelihoods!D86</f>
        <v>0</v>
      </c>
      <c r="E158" s="71">
        <f>[3]Livelihoods!E86</f>
        <v>0</v>
      </c>
      <c r="F158" s="71">
        <f>[3]Livelihoods!F86</f>
        <v>0</v>
      </c>
      <c r="G158" s="71">
        <f>[3]Livelihoods!G86</f>
        <v>0</v>
      </c>
      <c r="H158" s="71">
        <f>[3]Livelihoods!H86</f>
        <v>0</v>
      </c>
      <c r="I158" s="71">
        <f>[3]Livelihoods!I86</f>
        <v>0</v>
      </c>
      <c r="J158" s="71">
        <f>[3]Livelihoods!J86</f>
        <v>0</v>
      </c>
      <c r="K158" s="71">
        <f>[3]Livelihoods!K86</f>
        <v>0</v>
      </c>
      <c r="L158" s="71">
        <f>[3]Livelihoods!L86</f>
        <v>0</v>
      </c>
      <c r="M158" s="71">
        <f>[3]Livelihoods!M86</f>
        <v>0</v>
      </c>
      <c r="N158" s="71">
        <f>[3]Livelihoods!N86</f>
        <v>0</v>
      </c>
      <c r="O158" s="71">
        <f>[3]Livelihoods!O86</f>
        <v>0</v>
      </c>
      <c r="P158" s="71">
        <f>[3]Livelihoods!P86</f>
        <v>0</v>
      </c>
      <c r="Q158" s="71">
        <f>[3]Livelihoods!Q86</f>
        <v>0</v>
      </c>
      <c r="R158" s="71">
        <f>[3]Livelihoods!R86</f>
        <v>0</v>
      </c>
      <c r="S158" s="71">
        <f>[3]Livelihoods!S86</f>
        <v>0</v>
      </c>
      <c r="T158" s="71">
        <f>[3]Livelihoods!T86</f>
        <v>0</v>
      </c>
    </row>
    <row r="159" spans="1:20">
      <c r="A159" t="s">
        <v>57</v>
      </c>
      <c r="B159" s="69" t="s">
        <v>104</v>
      </c>
      <c r="C159" s="70" t="s">
        <v>92</v>
      </c>
      <c r="D159" s="71">
        <f>[3]Livelihoods!D87</f>
        <v>0</v>
      </c>
      <c r="E159" s="71">
        <f>[3]Livelihoods!E87</f>
        <v>0</v>
      </c>
      <c r="F159" s="71">
        <f>[3]Livelihoods!F87</f>
        <v>0</v>
      </c>
      <c r="G159" s="71">
        <f>[3]Livelihoods!G87</f>
        <v>0</v>
      </c>
      <c r="H159" s="71">
        <f>[3]Livelihoods!H87</f>
        <v>0</v>
      </c>
      <c r="I159" s="71">
        <f>[3]Livelihoods!I87</f>
        <v>0</v>
      </c>
      <c r="J159" s="71">
        <f>[3]Livelihoods!J87</f>
        <v>0</v>
      </c>
      <c r="K159" s="71">
        <f>[3]Livelihoods!K87</f>
        <v>0</v>
      </c>
      <c r="L159" s="71">
        <f>[3]Livelihoods!L87</f>
        <v>0</v>
      </c>
      <c r="M159" s="71">
        <f>[3]Livelihoods!M87</f>
        <v>0</v>
      </c>
      <c r="N159" s="71">
        <f>[3]Livelihoods!N87</f>
        <v>0</v>
      </c>
      <c r="O159" s="71">
        <f>[3]Livelihoods!O87</f>
        <v>0</v>
      </c>
      <c r="P159" s="71">
        <f>[3]Livelihoods!P87</f>
        <v>0</v>
      </c>
      <c r="Q159" s="71">
        <f>[3]Livelihoods!Q87</f>
        <v>0</v>
      </c>
      <c r="R159" s="71">
        <f>[3]Livelihoods!R87</f>
        <v>0</v>
      </c>
      <c r="S159" s="71">
        <f>[3]Livelihoods!S87</f>
        <v>0</v>
      </c>
      <c r="T159" s="71">
        <f>[3]Livelihoods!T87</f>
        <v>0</v>
      </c>
    </row>
    <row r="160" spans="1:20">
      <c r="A160" t="s">
        <v>57</v>
      </c>
      <c r="B160" s="69" t="s">
        <v>105</v>
      </c>
      <c r="C160" s="70" t="s">
        <v>90</v>
      </c>
      <c r="D160" s="71">
        <f>[3]Livelihoods!D88</f>
        <v>0</v>
      </c>
      <c r="E160" s="71">
        <f>[3]Livelihoods!E88</f>
        <v>0</v>
      </c>
      <c r="F160" s="71">
        <f>[3]Livelihoods!F88</f>
        <v>2</v>
      </c>
      <c r="G160" s="71">
        <f>[3]Livelihoods!G88</f>
        <v>93</v>
      </c>
      <c r="H160" s="71">
        <f>[3]Livelihoods!H88</f>
        <v>0</v>
      </c>
      <c r="I160" s="71">
        <f>[3]Livelihoods!I88</f>
        <v>0</v>
      </c>
      <c r="J160" s="71">
        <f>[3]Livelihoods!J88</f>
        <v>0</v>
      </c>
      <c r="K160" s="71">
        <f>[3]Livelihoods!K88</f>
        <v>2</v>
      </c>
      <c r="L160" s="71">
        <f>[3]Livelihoods!L88</f>
        <v>93</v>
      </c>
      <c r="M160" s="71">
        <f>[3]Livelihoods!M88</f>
        <v>0</v>
      </c>
      <c r="N160" s="71">
        <f>[3]Livelihoods!N88</f>
        <v>0</v>
      </c>
      <c r="O160" s="71">
        <f>[3]Livelihoods!O88</f>
        <v>0</v>
      </c>
      <c r="P160" s="71">
        <f>[3]Livelihoods!P88</f>
        <v>0</v>
      </c>
      <c r="Q160" s="71">
        <f>[3]Livelihoods!Q88</f>
        <v>0</v>
      </c>
      <c r="R160" s="71">
        <f>[3]Livelihoods!R88</f>
        <v>0</v>
      </c>
      <c r="S160" s="71">
        <f>[3]Livelihoods!S88</f>
        <v>0</v>
      </c>
      <c r="T160" s="71">
        <f>[3]Livelihoods!T88</f>
        <v>0</v>
      </c>
    </row>
    <row r="161" spans="1:20">
      <c r="A161" t="s">
        <v>57</v>
      </c>
      <c r="B161" s="69" t="s">
        <v>105</v>
      </c>
      <c r="C161" s="70" t="s">
        <v>91</v>
      </c>
      <c r="D161" s="71">
        <f>[3]Livelihoods!D89</f>
        <v>0</v>
      </c>
      <c r="E161" s="71">
        <f>[3]Livelihoods!E89</f>
        <v>0</v>
      </c>
      <c r="F161" s="71">
        <f>[3]Livelihoods!F89</f>
        <v>6</v>
      </c>
      <c r="G161" s="71">
        <f>[3]Livelihoods!G89</f>
        <v>282</v>
      </c>
      <c r="H161" s="71">
        <f>[3]Livelihoods!H89</f>
        <v>0</v>
      </c>
      <c r="I161" s="71">
        <f>[3]Livelihoods!I89</f>
        <v>0</v>
      </c>
      <c r="J161" s="71">
        <f>[3]Livelihoods!J89</f>
        <v>0</v>
      </c>
      <c r="K161" s="71">
        <f>[3]Livelihoods!K89</f>
        <v>6</v>
      </c>
      <c r="L161" s="71">
        <f>[3]Livelihoods!L89</f>
        <v>282</v>
      </c>
      <c r="M161" s="71">
        <f>[3]Livelihoods!M89</f>
        <v>0</v>
      </c>
      <c r="N161" s="71">
        <f>[3]Livelihoods!N89</f>
        <v>0</v>
      </c>
      <c r="O161" s="71">
        <f>[3]Livelihoods!O89</f>
        <v>0</v>
      </c>
      <c r="P161" s="71">
        <f>[3]Livelihoods!P89</f>
        <v>0</v>
      </c>
      <c r="Q161" s="71">
        <f>[3]Livelihoods!Q89</f>
        <v>0</v>
      </c>
      <c r="R161" s="71">
        <f>[3]Livelihoods!R89</f>
        <v>0</v>
      </c>
      <c r="S161" s="71">
        <f>[3]Livelihoods!S89</f>
        <v>0</v>
      </c>
      <c r="T161" s="71">
        <f>[3]Livelihoods!T89</f>
        <v>0</v>
      </c>
    </row>
    <row r="162" spans="1:20" ht="12.75" customHeight="1">
      <c r="A162" t="s">
        <v>57</v>
      </c>
      <c r="B162" s="69" t="s">
        <v>105</v>
      </c>
      <c r="C162" s="70" t="s">
        <v>92</v>
      </c>
      <c r="D162" s="71">
        <f>[3]Livelihoods!D90</f>
        <v>22</v>
      </c>
      <c r="E162" s="71">
        <f>[3]Livelihoods!E90</f>
        <v>1001</v>
      </c>
      <c r="F162" s="71">
        <f>[3]Livelihoods!F90</f>
        <v>8</v>
      </c>
      <c r="G162" s="71">
        <f>[3]Livelihoods!G90</f>
        <v>368</v>
      </c>
      <c r="H162" s="71">
        <f>[3]Livelihoods!H90</f>
        <v>0</v>
      </c>
      <c r="I162" s="71">
        <f>[3]Livelihoods!I90</f>
        <v>0</v>
      </c>
      <c r="J162" s="71">
        <f>[3]Livelihoods!J90</f>
        <v>0</v>
      </c>
      <c r="K162" s="71">
        <f>[3]Livelihoods!K90</f>
        <v>8</v>
      </c>
      <c r="L162" s="71">
        <f>[3]Livelihoods!L90</f>
        <v>368</v>
      </c>
      <c r="M162" s="71">
        <f>[3]Livelihoods!M90</f>
        <v>0</v>
      </c>
      <c r="N162" s="71">
        <f>[3]Livelihoods!N90</f>
        <v>0</v>
      </c>
      <c r="O162" s="71">
        <f>[3]Livelihoods!O90</f>
        <v>0</v>
      </c>
      <c r="P162" s="71">
        <f>[3]Livelihoods!P90</f>
        <v>0</v>
      </c>
      <c r="Q162" s="71">
        <f>[3]Livelihoods!Q90</f>
        <v>0</v>
      </c>
      <c r="R162" s="71">
        <f>[3]Livelihoods!R90</f>
        <v>0</v>
      </c>
      <c r="S162" s="71">
        <f>[3]Livelihoods!S90</f>
        <v>0</v>
      </c>
      <c r="T162" s="71">
        <f>[3]Livelihoods!T90</f>
        <v>0</v>
      </c>
    </row>
  </sheetData>
  <protectedRanges>
    <protectedRange sqref="C4:C45" name="Range1"/>
    <protectedRange sqref="C46:C48" name="Range1_1"/>
    <protectedRange sqref="C49:C51" name="Range1_1_1"/>
    <protectedRange sqref="C52:C75" name="Range1_2"/>
    <protectedRange sqref="C76:C162" name="Range1_3"/>
  </protectedRanges>
  <autoFilter ref="A3:T162"/>
  <mergeCells count="8">
    <mergeCell ref="A1:A2"/>
    <mergeCell ref="B1:B2"/>
    <mergeCell ref="C1:C2"/>
    <mergeCell ref="O1:Q2"/>
    <mergeCell ref="R1:T2"/>
    <mergeCell ref="D1:E2"/>
    <mergeCell ref="F1:J2"/>
    <mergeCell ref="K1:N2"/>
  </mergeCells>
  <dataValidations count="2">
    <dataValidation allowBlank="1" showInputMessage="1" sqref="D3:H3 C1 C3"/>
    <dataValidation type="list" allowBlank="1" showInputMessage="1" showErrorMessage="1" errorTitle="Invalid Data" error="Select From Drop Down List" sqref="C46:C75">
      <formula1>"Agri / Horti,Livestock &amp; Fisheries, Non Farm"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Finance  March 16</vt:lpstr>
      <vt:lpstr>March 2016</vt:lpstr>
      <vt:lpstr>Livelihoods</vt:lpstr>
      <vt:lpstr>Sheet1</vt:lpstr>
      <vt:lpstr>'March 2016'!Print_Area</vt:lpstr>
      <vt:lpstr>'March 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2016-05-10T06:10:34Z</cp:lastPrinted>
  <dcterms:created xsi:type="dcterms:W3CDTF">2012-07-04T08:54:41Z</dcterms:created>
  <dcterms:modified xsi:type="dcterms:W3CDTF">2016-06-08T09:08:16Z</dcterms:modified>
</cp:coreProperties>
</file>